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 yWindow="528" windowWidth="15768" windowHeight="12312"/>
  </bookViews>
  <sheets>
    <sheet name="приложение" sheetId="5" r:id="rId1"/>
  </sheets>
  <definedNames>
    <definedName name="_xlnm._FilterDatabase" localSheetId="0" hidden="1">приложение!$A$7:$E$502</definedName>
    <definedName name="_xlnm.Print_Titles" localSheetId="0">приложение!$7:$7</definedName>
    <definedName name="_xlnm.Print_Area" localSheetId="0">приложение!$A$1:$E$502</definedName>
  </definedNames>
  <calcPr calcId="145621"/>
</workbook>
</file>

<file path=xl/calcChain.xml><?xml version="1.0" encoding="utf-8"?>
<calcChain xmlns="http://schemas.openxmlformats.org/spreadsheetml/2006/main">
  <c r="D465" i="5" l="1"/>
  <c r="D451" i="5"/>
  <c r="D398" i="5"/>
  <c r="D436" i="5"/>
  <c r="D236" i="5"/>
  <c r="D177" i="5"/>
  <c r="D121" i="5"/>
  <c r="D130" i="5"/>
  <c r="D131" i="5"/>
  <c r="D124" i="5"/>
  <c r="E37" i="5"/>
  <c r="E21" i="5"/>
  <c r="D11" i="5"/>
  <c r="C29" i="5" l="1"/>
  <c r="E500" i="5"/>
  <c r="E494" i="5"/>
  <c r="E493" i="5"/>
  <c r="E492" i="5"/>
  <c r="E490" i="5"/>
  <c r="E480" i="5"/>
  <c r="E456" i="5"/>
  <c r="D447" i="5"/>
  <c r="D446" i="5" s="1"/>
  <c r="C447" i="5"/>
  <c r="C446" i="5" s="1"/>
  <c r="E448" i="5"/>
  <c r="D439" i="5"/>
  <c r="D438" i="5" s="1"/>
  <c r="C439" i="5"/>
  <c r="C438" i="5" s="1"/>
  <c r="E441" i="5"/>
  <c r="E442" i="5"/>
  <c r="E425" i="5"/>
  <c r="D424" i="5"/>
  <c r="C424" i="5"/>
  <c r="E415" i="5"/>
  <c r="E414" i="5"/>
  <c r="E413" i="5"/>
  <c r="E364" i="5"/>
  <c r="D363" i="5"/>
  <c r="C363" i="5"/>
  <c r="E352" i="5"/>
  <c r="D351" i="5"/>
  <c r="C351" i="5"/>
  <c r="E348" i="5"/>
  <c r="E350" i="5"/>
  <c r="D349" i="5"/>
  <c r="C349" i="5"/>
  <c r="D347" i="5"/>
  <c r="C347" i="5"/>
  <c r="E343" i="5"/>
  <c r="D342" i="5"/>
  <c r="C342" i="5"/>
  <c r="E331" i="5"/>
  <c r="E328" i="5"/>
  <c r="D327" i="5"/>
  <c r="C327" i="5"/>
  <c r="E324" i="5"/>
  <c r="D323" i="5"/>
  <c r="C323" i="5"/>
  <c r="E307" i="5"/>
  <c r="D306" i="5"/>
  <c r="C306" i="5"/>
  <c r="E289" i="5"/>
  <c r="D288" i="5"/>
  <c r="C288" i="5"/>
  <c r="E283" i="5"/>
  <c r="D282" i="5"/>
  <c r="C282" i="5"/>
  <c r="E270" i="5"/>
  <c r="D269" i="5"/>
  <c r="C269" i="5"/>
  <c r="E250" i="5"/>
  <c r="D249" i="5"/>
  <c r="C249" i="5"/>
  <c r="E246" i="5"/>
  <c r="D245" i="5"/>
  <c r="C245" i="5"/>
  <c r="E242" i="5"/>
  <c r="D241" i="5"/>
  <c r="C241" i="5"/>
  <c r="E228" i="5"/>
  <c r="D218" i="5"/>
  <c r="C218" i="5"/>
  <c r="E210" i="5"/>
  <c r="C209" i="5"/>
  <c r="E204" i="5"/>
  <c r="E187" i="5"/>
  <c r="C186" i="5"/>
  <c r="C124" i="5"/>
  <c r="E120" i="5"/>
  <c r="D119" i="5"/>
  <c r="C119" i="5"/>
  <c r="D107" i="5"/>
  <c r="D105" i="5"/>
  <c r="D103" i="5"/>
  <c r="D100" i="5"/>
  <c r="D19" i="5"/>
  <c r="C19" i="5"/>
  <c r="E26" i="5"/>
  <c r="E27" i="5"/>
  <c r="E16" i="5"/>
  <c r="E17" i="5"/>
  <c r="D15" i="5"/>
  <c r="C15" i="5"/>
  <c r="C11" i="5"/>
  <c r="E447" i="5" l="1"/>
  <c r="E446" i="5"/>
  <c r="E347" i="5"/>
  <c r="E424" i="5"/>
  <c r="E349" i="5"/>
  <c r="E363" i="5"/>
  <c r="E351" i="5"/>
  <c r="E327" i="5"/>
  <c r="E306" i="5"/>
  <c r="E342" i="5"/>
  <c r="E323" i="5"/>
  <c r="E269" i="5"/>
  <c r="E288" i="5"/>
  <c r="E241" i="5"/>
  <c r="E282" i="5"/>
  <c r="E249" i="5"/>
  <c r="E245" i="5"/>
  <c r="D10" i="5"/>
  <c r="E119" i="5"/>
  <c r="C10" i="5"/>
  <c r="E15" i="5"/>
  <c r="E420" i="5"/>
  <c r="E285" i="5"/>
  <c r="E295" i="5"/>
  <c r="D294" i="5"/>
  <c r="C294" i="5"/>
  <c r="D284" i="5"/>
  <c r="C284" i="5"/>
  <c r="D109" i="5"/>
  <c r="E284" i="5" l="1"/>
  <c r="E294" i="5"/>
  <c r="E499" i="5"/>
  <c r="E474" i="5"/>
  <c r="E469" i="5"/>
  <c r="E468" i="5"/>
  <c r="C465" i="5"/>
  <c r="C452" i="5"/>
  <c r="C451" i="5" s="1"/>
  <c r="D452" i="5"/>
  <c r="E423" i="5"/>
  <c r="E358" i="5"/>
  <c r="D357" i="5"/>
  <c r="C357" i="5"/>
  <c r="E200" i="5"/>
  <c r="D186" i="5"/>
  <c r="E186" i="5" s="1"/>
  <c r="D134" i="5"/>
  <c r="D71" i="5"/>
  <c r="E357" i="5" l="1"/>
  <c r="E24" i="5"/>
  <c r="E487" i="5" l="1"/>
  <c r="E471" i="5"/>
  <c r="E457" i="5"/>
  <c r="E445" i="5"/>
  <c r="D444" i="5"/>
  <c r="C444" i="5"/>
  <c r="C443" i="5" s="1"/>
  <c r="E435" i="5"/>
  <c r="D434" i="5"/>
  <c r="C434" i="5"/>
  <c r="E427" i="5"/>
  <c r="D426" i="5"/>
  <c r="C426" i="5"/>
  <c r="E366" i="5"/>
  <c r="C365" i="5"/>
  <c r="E356" i="5"/>
  <c r="D355" i="5"/>
  <c r="C355" i="5"/>
  <c r="E354" i="5"/>
  <c r="D353" i="5"/>
  <c r="C353" i="5"/>
  <c r="E346" i="5"/>
  <c r="D345" i="5"/>
  <c r="C345" i="5"/>
  <c r="E305" i="5"/>
  <c r="E309" i="5"/>
  <c r="D304" i="5"/>
  <c r="C304" i="5"/>
  <c r="D308" i="5"/>
  <c r="C308" i="5"/>
  <c r="E252" i="5"/>
  <c r="D251" i="5"/>
  <c r="C251" i="5"/>
  <c r="E248" i="5"/>
  <c r="D247" i="5"/>
  <c r="C247" i="5"/>
  <c r="D223" i="5"/>
  <c r="D222" i="5" s="1"/>
  <c r="D209" i="5"/>
  <c r="E209" i="5" s="1"/>
  <c r="C207" i="5"/>
  <c r="D203" i="5"/>
  <c r="D198" i="5"/>
  <c r="E175" i="5"/>
  <c r="C174" i="5"/>
  <c r="E118" i="5"/>
  <c r="C117" i="5"/>
  <c r="C116" i="5" s="1"/>
  <c r="D111" i="5"/>
  <c r="D102" i="5"/>
  <c r="E98" i="5"/>
  <c r="E308" i="5" l="1"/>
  <c r="E304" i="5"/>
  <c r="E353" i="5"/>
  <c r="E434" i="5"/>
  <c r="E426" i="5"/>
  <c r="E444" i="5"/>
  <c r="D443" i="5"/>
  <c r="E443" i="5" s="1"/>
  <c r="E345" i="5"/>
  <c r="E355" i="5"/>
  <c r="E251" i="5"/>
  <c r="E247" i="5"/>
  <c r="D365" i="5"/>
  <c r="E365" i="5" s="1"/>
  <c r="D174" i="5"/>
  <c r="E174" i="5" s="1"/>
  <c r="D232" i="5" l="1"/>
  <c r="D117" i="5"/>
  <c r="D99" i="5"/>
  <c r="E61" i="5"/>
  <c r="D116" i="5" l="1"/>
  <c r="E116" i="5" s="1"/>
  <c r="E117" i="5"/>
  <c r="E470" i="5"/>
  <c r="E431" i="5"/>
  <c r="D430" i="5"/>
  <c r="C430" i="5"/>
  <c r="E417" i="5"/>
  <c r="C416" i="5"/>
  <c r="E412" i="5"/>
  <c r="D411" i="5"/>
  <c r="C411" i="5"/>
  <c r="E430" i="5" l="1"/>
  <c r="E411" i="5"/>
  <c r="E377" i="5"/>
  <c r="D376" i="5"/>
  <c r="C376" i="5"/>
  <c r="E369" i="5"/>
  <c r="D368" i="5"/>
  <c r="C368" i="5"/>
  <c r="E311" i="5"/>
  <c r="E301" i="5"/>
  <c r="C300" i="5"/>
  <c r="C244" i="5" s="1"/>
  <c r="E224" i="5"/>
  <c r="C223" i="5"/>
  <c r="C222" i="5" s="1"/>
  <c r="E212" i="5"/>
  <c r="D211" i="5"/>
  <c r="C211" i="5"/>
  <c r="D207" i="5"/>
  <c r="C450" i="5" l="1"/>
  <c r="C449" i="5" s="1"/>
  <c r="E376" i="5"/>
  <c r="E368" i="5"/>
  <c r="E211" i="5"/>
  <c r="E162" i="5"/>
  <c r="D416" i="5" l="1"/>
  <c r="E416" i="5" s="1"/>
  <c r="D300" i="5"/>
  <c r="E300" i="5" l="1"/>
  <c r="D137" i="5"/>
  <c r="D74" i="5"/>
  <c r="E115" i="5" l="1"/>
  <c r="E223" i="5" l="1"/>
  <c r="E145" i="5"/>
  <c r="E362" i="5"/>
  <c r="D361" i="5"/>
  <c r="C361" i="5"/>
  <c r="E341" i="5"/>
  <c r="D340" i="5"/>
  <c r="C340" i="5"/>
  <c r="E320" i="5"/>
  <c r="D319" i="5"/>
  <c r="C319" i="5"/>
  <c r="E316" i="5"/>
  <c r="D315" i="5"/>
  <c r="C315" i="5"/>
  <c r="E312" i="5"/>
  <c r="D302" i="5"/>
  <c r="C302" i="5"/>
  <c r="E298" i="5"/>
  <c r="E299" i="5"/>
  <c r="E303" i="5"/>
  <c r="D297" i="5"/>
  <c r="C297" i="5"/>
  <c r="E361" i="5" l="1"/>
  <c r="E340" i="5"/>
  <c r="E302" i="5"/>
  <c r="E315" i="5"/>
  <c r="E297" i="5"/>
  <c r="E319" i="5"/>
  <c r="E296" i="5" l="1"/>
  <c r="E293" i="5"/>
  <c r="D292" i="5"/>
  <c r="C292" i="5"/>
  <c r="E291" i="5"/>
  <c r="D290" i="5"/>
  <c r="C290" i="5"/>
  <c r="E277" i="5"/>
  <c r="D276" i="5"/>
  <c r="C276" i="5"/>
  <c r="E266" i="5"/>
  <c r="D265" i="5"/>
  <c r="C265" i="5"/>
  <c r="E227" i="5"/>
  <c r="D226" i="5"/>
  <c r="C226" i="5"/>
  <c r="C225" i="5" s="1"/>
  <c r="E221" i="5"/>
  <c r="E215" i="5"/>
  <c r="E217" i="5"/>
  <c r="D220" i="5"/>
  <c r="C220" i="5"/>
  <c r="D216" i="5"/>
  <c r="C216" i="5"/>
  <c r="D214" i="5"/>
  <c r="C214" i="5"/>
  <c r="E206" i="5"/>
  <c r="E197" i="5"/>
  <c r="E199" i="5"/>
  <c r="E202" i="5"/>
  <c r="E191" i="5"/>
  <c r="E193" i="5"/>
  <c r="E195" i="5"/>
  <c r="C198" i="5"/>
  <c r="D205" i="5"/>
  <c r="C205" i="5"/>
  <c r="C203" i="5"/>
  <c r="E203" i="5" s="1"/>
  <c r="D201" i="5"/>
  <c r="C201" i="5"/>
  <c r="D196" i="5"/>
  <c r="C196" i="5"/>
  <c r="D194" i="5"/>
  <c r="C194" i="5"/>
  <c r="D192" i="5"/>
  <c r="C192" i="5"/>
  <c r="D190" i="5"/>
  <c r="C190" i="5"/>
  <c r="E169" i="5"/>
  <c r="C168" i="5"/>
  <c r="C143" i="5"/>
  <c r="E93" i="5"/>
  <c r="D213" i="5" l="1"/>
  <c r="C213" i="5"/>
  <c r="D189" i="5"/>
  <c r="C189" i="5"/>
  <c r="C188" i="5" s="1"/>
  <c r="E222" i="5"/>
  <c r="E192" i="5"/>
  <c r="E194" i="5"/>
  <c r="E190" i="5"/>
  <c r="E292" i="5"/>
  <c r="E276" i="5"/>
  <c r="E290" i="5"/>
  <c r="E265" i="5"/>
  <c r="E196" i="5"/>
  <c r="E220" i="5"/>
  <c r="E198" i="5"/>
  <c r="E201" i="5"/>
  <c r="E205" i="5"/>
  <c r="E214" i="5"/>
  <c r="E216" i="5"/>
  <c r="E226" i="5"/>
  <c r="D225" i="5"/>
  <c r="E213" i="5" l="1"/>
  <c r="D188" i="5"/>
  <c r="E225" i="5"/>
  <c r="E189" i="5"/>
  <c r="D48" i="5" l="1"/>
  <c r="C48" i="5"/>
  <c r="E50" i="5"/>
  <c r="D45" i="5"/>
  <c r="C45" i="5"/>
  <c r="E47" i="5"/>
  <c r="D42" i="5"/>
  <c r="C42" i="5"/>
  <c r="E44" i="5"/>
  <c r="D39" i="5"/>
  <c r="C39" i="5"/>
  <c r="E41" i="5"/>
  <c r="E38" i="5"/>
  <c r="E35" i="5"/>
  <c r="D32" i="5" l="1"/>
  <c r="D29" i="5" s="1"/>
  <c r="C32" i="5"/>
  <c r="D28" i="5" l="1"/>
  <c r="E429" i="5"/>
  <c r="D428" i="5"/>
  <c r="C428" i="5"/>
  <c r="D378" i="5"/>
  <c r="D168" i="5"/>
  <c r="E138" i="5"/>
  <c r="E12" i="5"/>
  <c r="E13" i="5"/>
  <c r="E20" i="5"/>
  <c r="E22" i="5"/>
  <c r="E23" i="5"/>
  <c r="E30" i="5"/>
  <c r="E31" i="5"/>
  <c r="E33" i="5"/>
  <c r="E34" i="5"/>
  <c r="E40" i="5"/>
  <c r="E43" i="5"/>
  <c r="E46" i="5"/>
  <c r="E49" i="5"/>
  <c r="E55" i="5"/>
  <c r="E58" i="5"/>
  <c r="E64" i="5"/>
  <c r="E65" i="5"/>
  <c r="E67" i="5"/>
  <c r="E68" i="5"/>
  <c r="E69" i="5"/>
  <c r="E72" i="5"/>
  <c r="E73" i="5"/>
  <c r="E75" i="5"/>
  <c r="E78" i="5"/>
  <c r="E80" i="5"/>
  <c r="E81" i="5"/>
  <c r="E83" i="5"/>
  <c r="E84" i="5"/>
  <c r="E85" i="5"/>
  <c r="E86" i="5"/>
  <c r="E88" i="5"/>
  <c r="E89" i="5"/>
  <c r="E91" i="5"/>
  <c r="E94" i="5"/>
  <c r="E95" i="5"/>
  <c r="E96" i="5"/>
  <c r="E97" i="5"/>
  <c r="E123" i="5"/>
  <c r="E127" i="5"/>
  <c r="E129" i="5"/>
  <c r="E135" i="5"/>
  <c r="E141" i="5"/>
  <c r="E142" i="5"/>
  <c r="E144" i="5"/>
  <c r="E149" i="5"/>
  <c r="E150" i="5"/>
  <c r="E152" i="5"/>
  <c r="E155" i="5"/>
  <c r="E156" i="5"/>
  <c r="E157" i="5"/>
  <c r="E160" i="5"/>
  <c r="E164" i="5"/>
  <c r="E166" i="5"/>
  <c r="E171" i="5"/>
  <c r="E178" i="5"/>
  <c r="E182" i="5"/>
  <c r="E185" i="5"/>
  <c r="E238" i="5"/>
  <c r="E240" i="5"/>
  <c r="E254" i="5"/>
  <c r="E255" i="5"/>
  <c r="E256" i="5"/>
  <c r="E258" i="5"/>
  <c r="E260" i="5"/>
  <c r="E262" i="5"/>
  <c r="E264" i="5"/>
  <c r="E268" i="5"/>
  <c r="E273" i="5"/>
  <c r="E275" i="5"/>
  <c r="E279" i="5"/>
  <c r="E281" i="5"/>
  <c r="E287" i="5"/>
  <c r="E310" i="5"/>
  <c r="E314" i="5"/>
  <c r="E318" i="5"/>
  <c r="E322" i="5"/>
  <c r="E326" i="5"/>
  <c r="E330" i="5"/>
  <c r="E333" i="5"/>
  <c r="E335" i="5"/>
  <c r="E337" i="5"/>
  <c r="E339" i="5"/>
  <c r="E344" i="5"/>
  <c r="E360" i="5"/>
  <c r="E371" i="5"/>
  <c r="E373" i="5"/>
  <c r="E374" i="5"/>
  <c r="E375" i="5"/>
  <c r="E379" i="5"/>
  <c r="E381" i="5"/>
  <c r="E383" i="5"/>
  <c r="E385" i="5"/>
  <c r="E387" i="5"/>
  <c r="E388" i="5"/>
  <c r="E390" i="5"/>
  <c r="E392" i="5"/>
  <c r="E394" i="5"/>
  <c r="E396" i="5"/>
  <c r="E397" i="5"/>
  <c r="E400" i="5"/>
  <c r="E401" i="5"/>
  <c r="E403" i="5"/>
  <c r="E404" i="5"/>
  <c r="E406" i="5"/>
  <c r="E409" i="5"/>
  <c r="E419" i="5"/>
  <c r="E422" i="5"/>
  <c r="E433" i="5"/>
  <c r="E440" i="5"/>
  <c r="E484" i="5"/>
  <c r="E485" i="5"/>
  <c r="C464" i="5"/>
  <c r="E451" i="5"/>
  <c r="D432" i="5"/>
  <c r="C432" i="5"/>
  <c r="D421" i="5"/>
  <c r="C421" i="5"/>
  <c r="D418" i="5"/>
  <c r="C418" i="5"/>
  <c r="D408" i="5"/>
  <c r="C408" i="5"/>
  <c r="D405" i="5"/>
  <c r="C405" i="5"/>
  <c r="D402" i="5"/>
  <c r="C402" i="5"/>
  <c r="D395" i="5"/>
  <c r="C395" i="5"/>
  <c r="D393" i="5"/>
  <c r="C393" i="5"/>
  <c r="D391" i="5"/>
  <c r="C391" i="5"/>
  <c r="D389" i="5"/>
  <c r="C389" i="5"/>
  <c r="D386" i="5"/>
  <c r="C386" i="5"/>
  <c r="D384" i="5"/>
  <c r="C384" i="5"/>
  <c r="D382" i="5"/>
  <c r="C382" i="5"/>
  <c r="D380" i="5"/>
  <c r="C380" i="5"/>
  <c r="C378" i="5"/>
  <c r="D372" i="5"/>
  <c r="C372" i="5"/>
  <c r="D370" i="5"/>
  <c r="C370" i="5"/>
  <c r="C367" i="5" s="1"/>
  <c r="D359" i="5"/>
  <c r="C359" i="5"/>
  <c r="D338" i="5"/>
  <c r="C338" i="5"/>
  <c r="D336" i="5"/>
  <c r="D334" i="5"/>
  <c r="C334" i="5"/>
  <c r="D332" i="5"/>
  <c r="C332" i="5"/>
  <c r="D329" i="5"/>
  <c r="C329" i="5"/>
  <c r="D325" i="5"/>
  <c r="C325" i="5"/>
  <c r="D321" i="5"/>
  <c r="C321" i="5"/>
  <c r="D317" i="5"/>
  <c r="C317" i="5"/>
  <c r="D313" i="5"/>
  <c r="C313" i="5"/>
  <c r="D286" i="5"/>
  <c r="C286" i="5"/>
  <c r="D280" i="5"/>
  <c r="C280" i="5"/>
  <c r="D278" i="5"/>
  <c r="C278" i="5"/>
  <c r="D274" i="5"/>
  <c r="C274" i="5"/>
  <c r="D272" i="5"/>
  <c r="D244" i="5" s="1"/>
  <c r="C272" i="5"/>
  <c r="D267" i="5"/>
  <c r="C267" i="5"/>
  <c r="D263" i="5"/>
  <c r="C263" i="5"/>
  <c r="D261" i="5"/>
  <c r="C261" i="5"/>
  <c r="D259" i="5"/>
  <c r="C259" i="5"/>
  <c r="D257" i="5"/>
  <c r="C257" i="5"/>
  <c r="D253" i="5"/>
  <c r="C253" i="5"/>
  <c r="D239" i="5"/>
  <c r="C239" i="5"/>
  <c r="D237" i="5"/>
  <c r="C237" i="5"/>
  <c r="D230" i="5"/>
  <c r="D229" i="5" s="1"/>
  <c r="D184" i="5"/>
  <c r="D183" i="5" s="1"/>
  <c r="D181" i="5"/>
  <c r="D180" i="5" s="1"/>
  <c r="D173" i="5"/>
  <c r="D170" i="5"/>
  <c r="D165" i="5"/>
  <c r="D163" i="5"/>
  <c r="D154" i="5"/>
  <c r="D153" i="5" s="1"/>
  <c r="D151" i="5"/>
  <c r="D148" i="5"/>
  <c r="C148" i="5"/>
  <c r="D143" i="5"/>
  <c r="D140" i="5" s="1"/>
  <c r="D136" i="5"/>
  <c r="D133" i="5"/>
  <c r="D128" i="5"/>
  <c r="D126" i="5"/>
  <c r="D122" i="5"/>
  <c r="D114" i="5"/>
  <c r="D90" i="5"/>
  <c r="D87" i="5"/>
  <c r="D82" i="5"/>
  <c r="D79" i="5" s="1"/>
  <c r="D66" i="5"/>
  <c r="D63" i="5"/>
  <c r="D57" i="5"/>
  <c r="D54" i="5"/>
  <c r="E45" i="5"/>
  <c r="C336" i="5"/>
  <c r="C154" i="5"/>
  <c r="C153" i="5" s="1"/>
  <c r="C87" i="5"/>
  <c r="C71" i="5"/>
  <c r="C66" i="5"/>
  <c r="C63" i="5"/>
  <c r="C57" i="5"/>
  <c r="C54" i="5"/>
  <c r="E32" i="5"/>
  <c r="C184" i="5"/>
  <c r="C183" i="5" s="1"/>
  <c r="C181" i="5"/>
  <c r="C180" i="5" s="1"/>
  <c r="C177" i="5"/>
  <c r="C170" i="5"/>
  <c r="C167" i="5" s="1"/>
  <c r="C165" i="5"/>
  <c r="C163" i="5"/>
  <c r="C151" i="5"/>
  <c r="C140" i="5"/>
  <c r="C137" i="5"/>
  <c r="C136" i="5" s="1"/>
  <c r="C134" i="5"/>
  <c r="C133" i="5" s="1"/>
  <c r="C128" i="5"/>
  <c r="C126" i="5"/>
  <c r="C122" i="5"/>
  <c r="C114" i="5"/>
  <c r="C90" i="5"/>
  <c r="C82" i="5"/>
  <c r="C79" i="5" s="1"/>
  <c r="C74" i="5"/>
  <c r="E74" i="5" s="1"/>
  <c r="E42" i="5"/>
  <c r="D464" i="5"/>
  <c r="E410" i="5"/>
  <c r="D367" i="5" l="1"/>
  <c r="D113" i="5"/>
  <c r="C398" i="5"/>
  <c r="C236" i="5"/>
  <c r="E236" i="5" s="1"/>
  <c r="D167" i="5"/>
  <c r="E167" i="5" s="1"/>
  <c r="C121" i="5"/>
  <c r="C113" i="5" s="1"/>
  <c r="C53" i="5"/>
  <c r="C52" i="5" s="1"/>
  <c r="D53" i="5"/>
  <c r="D52" i="5" s="1"/>
  <c r="E168" i="5"/>
  <c r="D159" i="5"/>
  <c r="E384" i="5"/>
  <c r="E389" i="5"/>
  <c r="E267" i="5"/>
  <c r="E177" i="5"/>
  <c r="C173" i="5"/>
  <c r="E87" i="5"/>
  <c r="E274" i="5"/>
  <c r="E286" i="5"/>
  <c r="E372" i="5"/>
  <c r="E393" i="5"/>
  <c r="E421" i="5"/>
  <c r="E336" i="5"/>
  <c r="E378" i="5"/>
  <c r="E143" i="5"/>
  <c r="E181" i="5"/>
  <c r="E128" i="5"/>
  <c r="E165" i="5"/>
  <c r="C159" i="5"/>
  <c r="C158" i="5" s="1"/>
  <c r="E170" i="5"/>
  <c r="E163" i="5"/>
  <c r="D76" i="5"/>
  <c r="E66" i="5"/>
  <c r="E272" i="5"/>
  <c r="E359" i="5"/>
  <c r="E380" i="5"/>
  <c r="E391" i="5"/>
  <c r="E395" i="5"/>
  <c r="E405" i="5"/>
  <c r="E408" i="5"/>
  <c r="E432" i="5"/>
  <c r="E63" i="5"/>
  <c r="E114" i="5"/>
  <c r="E418" i="5"/>
  <c r="E11" i="5"/>
  <c r="E465" i="5"/>
  <c r="E148" i="5"/>
  <c r="E136" i="5"/>
  <c r="E19" i="5"/>
  <c r="C70" i="5"/>
  <c r="E71" i="5"/>
  <c r="E82" i="5"/>
  <c r="E137" i="5"/>
  <c r="E239" i="5"/>
  <c r="E338" i="5"/>
  <c r="E370" i="5"/>
  <c r="D450" i="5"/>
  <c r="E450" i="5" s="1"/>
  <c r="E237" i="5"/>
  <c r="C147" i="5"/>
  <c r="C139" i="5" s="1"/>
  <c r="E54" i="5"/>
  <c r="E126" i="5"/>
  <c r="D70" i="5"/>
  <c r="E90" i="5"/>
  <c r="E154" i="5"/>
  <c r="E151" i="5"/>
  <c r="E313" i="5"/>
  <c r="E259" i="5"/>
  <c r="E278" i="5"/>
  <c r="E382" i="5"/>
  <c r="E386" i="5"/>
  <c r="E402" i="5"/>
  <c r="D147" i="5"/>
  <c r="D139" i="5" s="1"/>
  <c r="E57" i="5"/>
  <c r="E134" i="5"/>
  <c r="E184" i="5"/>
  <c r="E253" i="5"/>
  <c r="E257" i="5"/>
  <c r="E325" i="5"/>
  <c r="E332" i="5"/>
  <c r="E334" i="5"/>
  <c r="D172" i="5"/>
  <c r="E180" i="5"/>
  <c r="E140" i="5"/>
  <c r="E183" i="5"/>
  <c r="E263" i="5"/>
  <c r="E317" i="5"/>
  <c r="E321" i="5"/>
  <c r="D62" i="5"/>
  <c r="C62" i="5"/>
  <c r="E464" i="5"/>
  <c r="E428" i="5"/>
  <c r="E122" i="5"/>
  <c r="E261" i="5"/>
  <c r="E280" i="5"/>
  <c r="E329" i="5"/>
  <c r="E48" i="5"/>
  <c r="E39" i="5"/>
  <c r="D9" i="5"/>
  <c r="C9" i="5"/>
  <c r="E10" i="5"/>
  <c r="C76" i="5"/>
  <c r="C28" i="5"/>
  <c r="E28" i="5" s="1"/>
  <c r="E29" i="5"/>
  <c r="E133" i="5"/>
  <c r="E153" i="5"/>
  <c r="C234" i="5" l="1"/>
  <c r="E398" i="5"/>
  <c r="D449" i="5"/>
  <c r="D234" i="5" s="1"/>
  <c r="D158" i="5"/>
  <c r="E158" i="5" s="1"/>
  <c r="E70" i="5"/>
  <c r="E52" i="5"/>
  <c r="E367" i="5"/>
  <c r="E159" i="5"/>
  <c r="E79" i="5"/>
  <c r="E147" i="5"/>
  <c r="E53" i="5"/>
  <c r="C235" i="5"/>
  <c r="D235" i="5"/>
  <c r="E244" i="5"/>
  <c r="E121" i="5"/>
  <c r="E113" i="5"/>
  <c r="E76" i="5"/>
  <c r="E188" i="5"/>
  <c r="E62" i="5"/>
  <c r="E139" i="5"/>
  <c r="E9" i="5"/>
  <c r="E173" i="5"/>
  <c r="C172" i="5"/>
  <c r="E449" i="5" l="1"/>
  <c r="E234" i="5"/>
  <c r="D8" i="5"/>
  <c r="E235" i="5"/>
  <c r="C8" i="5"/>
  <c r="C502" i="5" s="1"/>
  <c r="E172" i="5"/>
  <c r="D502" i="5" l="1"/>
  <c r="E502" i="5" s="1"/>
  <c r="E8" i="5"/>
</calcChain>
</file>

<file path=xl/sharedStrings.xml><?xml version="1.0" encoding="utf-8"?>
<sst xmlns="http://schemas.openxmlformats.org/spreadsheetml/2006/main" count="999" uniqueCount="994">
  <si>
    <t>Иные межбюджетные трансферты</t>
  </si>
  <si>
    <t>Дотации бюджетам бюджетной системы Российской Федерации</t>
  </si>
  <si>
    <t>Дотации бюджетам субъектов Российской Федерации на выравнивание бюджетной обеспеченности</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</si>
  <si>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</si>
  <si>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</si>
  <si>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</si>
  <si>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</si>
  <si>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</si>
  <si>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</si>
  <si>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</si>
  <si>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</si>
  <si>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реализацию мероприятий по обеспечению жильем молодых семей</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</si>
  <si>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</si>
  <si>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Субсидия бюджетам субъектов Российской Федерации на поддержку отрасли культуры</t>
  </si>
  <si>
    <t>Субвенции бюджетам бюджетной системы Российской Федерации</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</si>
  <si>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</si>
  <si>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</si>
  <si>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</si>
  <si>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</si>
  <si>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</si>
  <si>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</si>
  <si>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</si>
  <si>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увеличение площади лесовосстановления</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</si>
  <si>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</si>
  <si>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Единая субвенция бюджетам субъектов Российской Федерации и бюджету г. Байконура</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</si>
  <si>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</si>
  <si>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</si>
  <si>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</si>
  <si>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Безвозмездные поступления от государственных (муниципальных) организаций</t>
  </si>
  <si>
    <t>ИТОГО:</t>
  </si>
  <si>
    <t>Код бюджетной классификации Российской Федерации</t>
  </si>
  <si>
    <t>Наименование доходов</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</si>
  <si>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</si>
  <si>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</si>
  <si>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</si>
  <si>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</si>
  <si>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доходы физических лиц</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</si>
  <si>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</si>
  <si>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НАЛОГИ НА ТОВАРЫ (РАБОТЫ, УСЛУГИ), РЕАЛИЗУЕМЫЕ НА ТЕРРИТОРИИ РОССИЙСКОЙ ФЕДЕРАЦИИ</t>
  </si>
  <si>
    <t>Акцизы на сидр, пуаре, медовуху, производимые на территории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</si>
  <si>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</si>
  <si>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</si>
  <si>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</si>
  <si>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</si>
  <si>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</si>
  <si>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</si>
  <si>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</si>
  <si>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</si>
  <si>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</si>
  <si>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</si>
  <si>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</si>
  <si>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</si>
  <si>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</si>
  <si>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</si>
  <si>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</si>
  <si>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</si>
  <si>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</si>
  <si>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</si>
  <si>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</si>
  <si>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</si>
  <si>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</si>
  <si>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</si>
  <si>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</si>
  <si>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</si>
  <si>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</si>
  <si>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</si>
  <si>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ГОСУДАРСТВЕННАЯ ПОШЛИНА</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</si>
  <si>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</si>
  <si>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</si>
  <si>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</si>
  <si>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</si>
  <si>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</si>
  <si>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</si>
  <si>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</si>
  <si>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</si>
  <si>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</si>
  <si>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</si>
  <si>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</si>
  <si>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</si>
  <si>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</si>
  <si>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</si>
  <si>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Государственная пошлина за выдачу свидетельства о государственной аккредитации региональной спортивной федерации</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</si>
  <si>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</si>
  <si>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</si>
  <si>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</si>
  <si>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</si>
  <si>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</si>
  <si>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</si>
  <si>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</si>
  <si>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</si>
  <si>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</si>
  <si>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</si>
  <si>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</si>
  <si>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</si>
  <si>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</si>
  <si>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</si>
  <si>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</si>
  <si>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</si>
  <si>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</si>
  <si>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</si>
  <si>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ПЛАТЕЖИ ПРИ ПОЛЬЗОВАНИИ ПРИРОДНЫМИ РЕСУРСАМИ</t>
  </si>
  <si>
    <t>Плата за негативное воздействие на окружающую среду</t>
  </si>
  <si>
    <t>Плата за выбросы загрязняющих веществ в атмосферный воздух стационарными объектами</t>
  </si>
  <si>
    <t>Плата за сбросы загрязняющих веществ в водные объекты</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</si>
  <si>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</si>
  <si>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</si>
  <si>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</si>
  <si>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</si>
  <si>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</si>
  <si>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</si>
  <si>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</si>
  <si>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</si>
  <si>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И КОМПЕНСАЦИИ ЗАТРАТ ГОСУДАРСТВА</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</si>
  <si>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</si>
  <si>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</si>
  <si>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</si>
  <si>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</si>
  <si>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</si>
  <si>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Прочие доходы от оказания платных услуг (работ)</t>
  </si>
  <si>
    <t>Прочие доходы от оказания платных услуг (работ) получателями средств бюджетов субъектов Российской Федерации</t>
  </si>
  <si>
    <t>Доходы от компенсации затрат государства</t>
  </si>
  <si>
    <t>Прочие доходы от компенсации затрат государства</t>
  </si>
  <si>
    <t>Прочие доходы от компенсации затрат бюджетов субъектов Российской Федерации</t>
  </si>
  <si>
    <t>ДОХОДЫ ОТ ПРОДАЖИ МАТЕРИАЛЬНЫХ И НЕМАТЕРИАЛЬНЫХ АКТИВОВ</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</si>
  <si>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</si>
  <si>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</si>
  <si>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</si>
  <si>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</si>
  <si>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</si>
  <si>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</si>
  <si>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</si>
  <si>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</si>
  <si>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</si>
  <si>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</si>
  <si>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БЕЗВОЗМЕЗДНЫЕ ПОСТУПЛЕНИЯ</t>
  </si>
  <si>
    <t>Безвозмездные поступления от других бюджетов бюджетной системы Российской Федерации</t>
  </si>
  <si>
    <t>Субсидии бюджетам бюджетной системы Российской Федерации (межбюджетные субсидии)</t>
  </si>
  <si>
    <t>ВОЗВРАТ ОСТАТКОВ СУБСИДИЙ, СУБВЕНЦИЙ И ИНЫХ МЕЖБЮДЖЕТНЫХ ТРАНСФЕРТОВ, ИМЕЮЩИХ ЦЕЛЕВОЕ НАЗНАЧЕНИЕ, ПРОШЛЫХ ЛЕТ</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</si>
  <si>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</si>
  <si>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Плата за размещение отходов производства и потребления</t>
  </si>
  <si>
    <t>Плата за размещение отходов производства</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</si>
  <si>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</si>
  <si>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</si>
  <si>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программ формирования современной городской среды</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</si>
  <si>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</si>
  <si>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</si>
  <si>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</si>
  <si>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Возврат остатков субвенций на оплату жилищно-коммунальных услуг отдельным категориям граждан из бюджетов субъектов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</si>
  <si>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</si>
  <si>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</si>
  <si>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</si>
  <si>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</si>
  <si>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Субсидии бюджетам субъектов Российской Федерации на развитие паллиативной медицинской помощи</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</si>
  <si>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</si>
  <si>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(в рублях)</t>
  </si>
  <si>
    <t>Процент исполнения к прогнозным параметрам доходов</t>
  </si>
  <si>
    <t>000 1 00 00000 00 0000 000</t>
  </si>
  <si>
    <t>000 1 01 00000 00 0000 000</t>
  </si>
  <si>
    <t>000 1 01 01000 00 0000 110</t>
  </si>
  <si>
    <t>000 1 01 01010 00 0000 110</t>
  </si>
  <si>
    <t>000 1 01 01012 02 0000 110</t>
  </si>
  <si>
    <t>000 1 01 01014 02 0000 110</t>
  </si>
  <si>
    <t>000 1 01 02000 01 0000 110</t>
  </si>
  <si>
    <t>000 1 01 02010 01 0000 110</t>
  </si>
  <si>
    <t>000 1 01 02020 01 0000 110</t>
  </si>
  <si>
    <t>000 1 01 02030 01 0000 110</t>
  </si>
  <si>
    <t>000 1 01 02040 01 0000 110</t>
  </si>
  <si>
    <t>000 1 03 00000 00 0000 000</t>
  </si>
  <si>
    <t>000 1 03 02100 01 0000 110</t>
  </si>
  <si>
    <t>000 1 03 02120 01 0000 110</t>
  </si>
  <si>
    <t>000 1 03 02140 01 0000 110</t>
  </si>
  <si>
    <t>000 1 03 02142 01 0000 110</t>
  </si>
  <si>
    <t>000 1 03 02143 01 0000 110</t>
  </si>
  <si>
    <t>000 1 03 02230 01 0000 110</t>
  </si>
  <si>
    <t>000 1 03 02231 01 0000 110</t>
  </si>
  <si>
    <t>000 1 03 02240 01 0000 110</t>
  </si>
  <si>
    <t>000 1 03 02241 01 0000 110</t>
  </si>
  <si>
    <t>000 1 03 02250 01 0000 110</t>
  </si>
  <si>
    <t>000 1 03 02251 01 0000 110</t>
  </si>
  <si>
    <t>000 1 03 02260 01 0000 110</t>
  </si>
  <si>
    <t>000 1 03 02261 01 0000 110</t>
  </si>
  <si>
    <t>000 1 05 00000 00 0000 000</t>
  </si>
  <si>
    <t>000 1 05 01000 00 0000 110</t>
  </si>
  <si>
    <t>000 1 05 01010 01 0000 110</t>
  </si>
  <si>
    <t>000 1 05 01011 01 0000 110</t>
  </si>
  <si>
    <t>000 1 05 01020 01 0000 110</t>
  </si>
  <si>
    <t>000 1 05 01021 01 0000 110</t>
  </si>
  <si>
    <t>000 1 06 00000 00 0000 000</t>
  </si>
  <si>
    <t>000 1 06 02000 02 0000 110</t>
  </si>
  <si>
    <t>000 1 06 02010 02 0000 110</t>
  </si>
  <si>
    <t>000 1 06 02020 02 0000 110</t>
  </si>
  <si>
    <t>000 1 06 04000 02 0000 110</t>
  </si>
  <si>
    <t>000 1 06 04011 02 0000 110</t>
  </si>
  <si>
    <t>000 1 06 04012 02 0000 110</t>
  </si>
  <si>
    <t>000 1 06 05000 02 0000 110</t>
  </si>
  <si>
    <t>000 1 07 00000 00 0000 000</t>
  </si>
  <si>
    <t>000 1 07 01000 01 0000 110</t>
  </si>
  <si>
    <t>000 1 07 01020 01 0000 110</t>
  </si>
  <si>
    <t>000 1 07 01030 01 0000 110</t>
  </si>
  <si>
    <t>000 1 07 04000 01 0000 110</t>
  </si>
  <si>
    <t>000 1 07 04010 01 0000 110</t>
  </si>
  <si>
    <t>000 1 08 00000 00 0000 000</t>
  </si>
  <si>
    <t>000 1 08 06000 01 0000 110</t>
  </si>
  <si>
    <t>000 1 08 07000 01 0000 110</t>
  </si>
  <si>
    <t>000 1 08 07010 01 0000 110</t>
  </si>
  <si>
    <t>000 1 08 07020 01 0000 110</t>
  </si>
  <si>
    <t>000 1 08 07080 01 0000 110</t>
  </si>
  <si>
    <t>000 1 08 07082 01 0000 110</t>
  </si>
  <si>
    <t>000 1 08 07100 01 0000 110</t>
  </si>
  <si>
    <t>000 1 08 07110 01 0000 110</t>
  </si>
  <si>
    <t>000 1 08 07130 01 0000 110</t>
  </si>
  <si>
    <t>000 1 08 07140 01 0000 110</t>
  </si>
  <si>
    <t>000 1 08 07141 01 0000 110</t>
  </si>
  <si>
    <t>000 1 08 07142 01 0000 110</t>
  </si>
  <si>
    <t>000 1 08 07170 01 0000 110</t>
  </si>
  <si>
    <t>000 1 08 07172 01 0000 110</t>
  </si>
  <si>
    <t>000 1 08 07340 01 0000 110</t>
  </si>
  <si>
    <t>000 1 08 07380 01 0000 110</t>
  </si>
  <si>
    <t>000 1 08 07390 01 0000 110</t>
  </si>
  <si>
    <t>000 1 08 07400 01 0000 110</t>
  </si>
  <si>
    <t>000 1 11 00000 00 0000 000</t>
  </si>
  <si>
    <t>000 1 11 01000 00 0000 120</t>
  </si>
  <si>
    <t>000 1 11 01020 02 0000 120</t>
  </si>
  <si>
    <t>000 1 11 05000 00 0000 120</t>
  </si>
  <si>
    <t>000 1 11 05020 00 0000 120</t>
  </si>
  <si>
    <t>000 1 11 05022 02 0000 120</t>
  </si>
  <si>
    <t>000 1 11 05030 00 0000 120</t>
  </si>
  <si>
    <t>000 1 11 05032 02 0000 120</t>
  </si>
  <si>
    <t>000 1 11 05070 00 0000 120</t>
  </si>
  <si>
    <t>000 1 11 05072 02 0000 120</t>
  </si>
  <si>
    <t>000 1 11 07000 00 0000 120</t>
  </si>
  <si>
    <t>000 1 11 07010 00 0000 120</t>
  </si>
  <si>
    <t>000 1 11 07012 02 0000 120</t>
  </si>
  <si>
    <t>000 1 11 09000 00 0000 120</t>
  </si>
  <si>
    <t>000 1 11 09040 00 0000 120</t>
  </si>
  <si>
    <t>000 1 11 09042 02 0000 120</t>
  </si>
  <si>
    <t>000 1 12 00000 00 0000 000</t>
  </si>
  <si>
    <t>000 1 12 01000 01 0000 120</t>
  </si>
  <si>
    <t>000 1 12 01010 01 0000 120</t>
  </si>
  <si>
    <t>000 1 12 01030 01 0000 120</t>
  </si>
  <si>
    <t>000 1 12 01040 01 0000 120</t>
  </si>
  <si>
    <t>000 1 12 01041 01 0000 120</t>
  </si>
  <si>
    <t>000 1 12 02000 00 0000 120</t>
  </si>
  <si>
    <t>000 1 12 02010 01 0000 120</t>
  </si>
  <si>
    <t>000 1 12 02012 01 0000 120</t>
  </si>
  <si>
    <t>000 1 12 02030 01 0000 120</t>
  </si>
  <si>
    <t>000 1 12 02050 01 0000 120</t>
  </si>
  <si>
    <t>000 1 12 02052 01 0000 120</t>
  </si>
  <si>
    <t>000 1 12 04000 00 0000 120</t>
  </si>
  <si>
    <t>000 1 12 04010 00 0000 120</t>
  </si>
  <si>
    <t>000 1 12 04013 02 0000 120</t>
  </si>
  <si>
    <t>000 1 12 04014 02 0000 120</t>
  </si>
  <si>
    <t>000 1 12 04015 02 0000 120</t>
  </si>
  <si>
    <t>000 1 13 00000 00 0000 000</t>
  </si>
  <si>
    <t>000 1 13 01000 00 0000 130</t>
  </si>
  <si>
    <t>000 1 13 01020 01 0000 130</t>
  </si>
  <si>
    <t>000 1 13 01031 01 0000 130</t>
  </si>
  <si>
    <t>000 1 13 01400 01 0000 130</t>
  </si>
  <si>
    <t>000 1 13 01410 01 0000 130</t>
  </si>
  <si>
    <t>000 1 13 01990 00 0000 130</t>
  </si>
  <si>
    <t>000 1 13 01992 02 0000 130</t>
  </si>
  <si>
    <t>000 1 13 02000 00 0000 130</t>
  </si>
  <si>
    <t>000 1 13 02990 00 0000 130</t>
  </si>
  <si>
    <t>000 1 13 02992 02 0000 130</t>
  </si>
  <si>
    <t>000 1 14 00000 00 0000 000</t>
  </si>
  <si>
    <t>000 1 14 02000 00 0000 000</t>
  </si>
  <si>
    <t>000 1 14 02020 02 0000 440</t>
  </si>
  <si>
    <t>000 1 14 02022 02 0000 440</t>
  </si>
  <si>
    <t>000 1 14 06000 00 0000 430</t>
  </si>
  <si>
    <t>000 1 14 06020 00 0000 430</t>
  </si>
  <si>
    <t>000 1 14 06022 02 0000 430</t>
  </si>
  <si>
    <t>000 1 15 00000 00 0000 000</t>
  </si>
  <si>
    <t>000 1 15 02000 00 0000 140</t>
  </si>
  <si>
    <t>000 1 15 02020 02 0000 140</t>
  </si>
  <si>
    <t>000 1 16 00000 00 0000 000</t>
  </si>
  <si>
    <t>000 2 00 00000 00 0000 000</t>
  </si>
  <si>
    <t>000 2 02 00000 00 0000 000</t>
  </si>
  <si>
    <t>000 2 02 10000 00 0000 150</t>
  </si>
  <si>
    <t>000 2 02 15001 02 0000 150</t>
  </si>
  <si>
    <t>000 2 02 15009 02 0000 150</t>
  </si>
  <si>
    <t>000 2 02 20000 00 0000 150</t>
  </si>
  <si>
    <t>000 2 02 25081 02 0000 150</t>
  </si>
  <si>
    <t>000 2 02 25082 02 0000 150</t>
  </si>
  <si>
    <t>000 2 02 25084 02 0000 150</t>
  </si>
  <si>
    <t>000 2 02 25086 02 0000 150</t>
  </si>
  <si>
    <t>000 2 02 25097 02 0000 150</t>
  </si>
  <si>
    <t>000 2 02 25114 02 0000 150</t>
  </si>
  <si>
    <t>000 2 02 25138 02 0000 150</t>
  </si>
  <si>
    <t>000 2 02 25201 02 0000 150</t>
  </si>
  <si>
    <t>000 2 02 25202 02 0000 150</t>
  </si>
  <si>
    <t>000 2 02 25228 02 0000 150</t>
  </si>
  <si>
    <t>000 2 02 25229 02 0000 150</t>
  </si>
  <si>
    <t>000 2 02 25243 02 0000 150</t>
  </si>
  <si>
    <t>000 2 02 25402 02 0000 150</t>
  </si>
  <si>
    <t>000 2 02 25462 02 0000 150</t>
  </si>
  <si>
    <t>000 2 02 25467 02 0000 150</t>
  </si>
  <si>
    <t>000 2 02 25497 02 0000 150</t>
  </si>
  <si>
    <t>000 2 02 25517 02 0000 150</t>
  </si>
  <si>
    <t>000 2 02 25519 02 0000 150</t>
  </si>
  <si>
    <t>000 2 02 25520 02 0000 150</t>
  </si>
  <si>
    <t>000 2 02 25527 02 0000 150</t>
  </si>
  <si>
    <t>000 2 02 25555 02 0000 150</t>
  </si>
  <si>
    <t>000 2 02 27139 02 0000 150</t>
  </si>
  <si>
    <t>000 2 02 30000 00 0000 150</t>
  </si>
  <si>
    <t>000 2 02 35118 02 0000 150</t>
  </si>
  <si>
    <t>000 2 02 35120 02 0000 150</t>
  </si>
  <si>
    <t>000 2 02 35128 02 0000 150</t>
  </si>
  <si>
    <t>000 2 02 35129 02 0000 150</t>
  </si>
  <si>
    <t>000 2 02 35135 02 0000 150</t>
  </si>
  <si>
    <t>000 2 02 35176 02 0000 150</t>
  </si>
  <si>
    <t>000 2 02 35220 02 0000 150</t>
  </si>
  <si>
    <t>000 2 02 35240 02 0000 150</t>
  </si>
  <si>
    <t>000 2 02 35250 02 0000 150</t>
  </si>
  <si>
    <t>000 2 02 35290 02 0000 150</t>
  </si>
  <si>
    <t>000 2 02 35429 02 0000 150</t>
  </si>
  <si>
    <t>000 2 02 35432 02 0000 150</t>
  </si>
  <si>
    <t>000 2 02 35460 02 0000 150</t>
  </si>
  <si>
    <t>000 2 02 35900 02 0000 150</t>
  </si>
  <si>
    <t>000 2 02 40000 00 0000 150</t>
  </si>
  <si>
    <t>000 2 02 45141 02 0000 150</t>
  </si>
  <si>
    <t>000 2 02 45142 02 0000 150</t>
  </si>
  <si>
    <t>000 2 02 45161 02 0000 150</t>
  </si>
  <si>
    <t>000 2 02 45190 02 0000 150</t>
  </si>
  <si>
    <t>000 2 02 45192 02 0000 150</t>
  </si>
  <si>
    <t>000 2 02 45216 02 0000 150</t>
  </si>
  <si>
    <t>000 2 02 45433 02 0000 150</t>
  </si>
  <si>
    <t>000 2 02 45468 02 0000 150</t>
  </si>
  <si>
    <t>000 2 03 00000 00 0000 000</t>
  </si>
  <si>
    <t>000 2 03 02040 02 0000 150</t>
  </si>
  <si>
    <t>000 2 19 00000 00 0000 000</t>
  </si>
  <si>
    <t>000 2 19 35250 02 0000 150</t>
  </si>
  <si>
    <t>000 2 19 35290 02 0000 150</t>
  </si>
  <si>
    <t>Акцизы по подакцизным товарам (продукции), производимым на территории Российской Федерации</t>
  </si>
  <si>
    <t xml:space="preserve"> 000 1 03 02000 01 0000 110</t>
  </si>
  <si>
    <t>000 1 05 01012 01 0000 110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</si>
  <si>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</si>
  <si>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000 1 05 01022 01 0000 110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</si>
  <si>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</si>
  <si>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000 1 05 01050 01 0000 110</t>
  </si>
  <si>
    <t>Минимальный налог, зачисляемый в бюджеты субъектов Российской Федерации (за налоговые периоды, истекшие до 1 января 2016 года)</t>
  </si>
  <si>
    <t>ЗАДОЛЖЕННОСТЬ И ПЕРЕРАСЧЕТЫ ПО ОТМЕНЕННЫМ НАЛОГАМ, СБОРАМ И ИНЫМ ОБЯЗАТЕЛЬНЫМ ПЛАТЕЖАМ</t>
  </si>
  <si>
    <t>Налог на прибыль организаций, зачислявшийся до 1 января 2005 года в местные бюджеты</t>
  </si>
  <si>
    <t>Налог на прибыль организаций, зачислявшийся до 1 января 2005 года в местные бюджеты, мобилизуемый на территориях городских округов</t>
  </si>
  <si>
    <t xml:space="preserve"> 000 1 09 00000 00 0000 000</t>
  </si>
  <si>
    <t>000 1 09 01000 00 0000 110</t>
  </si>
  <si>
    <t>000 1 09 01020 04 0000 110</t>
  </si>
  <si>
    <t>000 1 12 01042 01 0000 120</t>
  </si>
  <si>
    <t>Плата за размещение твердых коммунальных отходов</t>
  </si>
  <si>
    <t>000 1 13 01190 01 0000 130</t>
  </si>
  <si>
    <t>Плата за предоставление информации из реестра дисквалифицированных лиц</t>
  </si>
  <si>
    <t>000 1 13 02060 00 0000 130</t>
  </si>
  <si>
    <t>000 1 13 02062 02 0000 130</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</si>
  <si>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</si>
  <si>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субъектов Российской Федерации</t>
  </si>
  <si>
    <t>ПРОЧИЕ НЕНАЛОГОВЫЕ ДОХОДЫ</t>
  </si>
  <si>
    <t>Невыясненные поступления</t>
  </si>
  <si>
    <t>Невыясненные поступления, зачисляемые в бюджеты субъектов Российской Федерации</t>
  </si>
  <si>
    <t xml:space="preserve"> 000 1 17 00000 00 0000 000</t>
  </si>
  <si>
    <t xml:space="preserve"> 000 1 17 01000 00 0000 180</t>
  </si>
  <si>
    <t xml:space="preserve"> 000 1 17 01020 02 0000 180</t>
  </si>
  <si>
    <t>Дотации на выравнивание бюджетной обеспеченности</t>
  </si>
  <si>
    <t>Дотации бюджетам на частичную компенсацию дополнительных расходов на повышение оплаты труда работников бюджетной сферы и иные цели</t>
  </si>
  <si>
    <t>000 2 02 15009 00 0000 150</t>
  </si>
  <si>
    <t>000 2 02 25081 00 0000 150</t>
  </si>
  <si>
    <t>000 2 02 25086 00 0000 150</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</si>
  <si>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</si>
  <si>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000 2 02 25097 00 0000 150</t>
  </si>
  <si>
    <t>000 2 02 25114 00 0000 150</t>
  </si>
  <si>
    <t>000 2 02 25138 00 0000 150</t>
  </si>
  <si>
    <t>000 2 02 25201 00 0000 150</t>
  </si>
  <si>
    <t>Субсидии бюджетам на развитие паллиативной медицинской помощи</t>
  </si>
  <si>
    <t>000 2 02 25202 00 0000 150</t>
  </si>
  <si>
    <t>Субсидии бюджетам на реализацию мероприятий по предупреждению и борьбе с социально значимыми инфекционными заболеваниями</t>
  </si>
  <si>
    <t>Субсидии бюджетам на оснащение объектов спортивной инфраструктуры спортивно-технологическим оборудованием</t>
  </si>
  <si>
    <t>000 2 02 25229 00 0000 150</t>
  </si>
  <si>
    <t>000 2 02 25243 00 0000 150</t>
  </si>
  <si>
    <t>Субсидии бюджетам на строительство и реконструкцию (модернизацию) объектов питьевого водоснабжения</t>
  </si>
  <si>
    <t>000 2 02 25467 00 0000 150</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</si>
  <si>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</si>
  <si>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000 2 02 25497 00 0000 150</t>
  </si>
  <si>
    <t>Субсидии бюджетам на реализацию мероприятий по обеспечению жильем молодых семей</t>
  </si>
  <si>
    <t>000 2 02 25517 00 0000 150</t>
  </si>
  <si>
    <t>Субсидии бюджетам на поддержку творческой деятельности и техническое оснащение детских и кукольных театров</t>
  </si>
  <si>
    <t>000 2 02 25519 00 0000 150</t>
  </si>
  <si>
    <t>Субсидия бюджетам на поддержку отрасли культуры</t>
  </si>
  <si>
    <t>000 2 02 25520 00 0000 150</t>
  </si>
  <si>
    <t>Субсидии бюджетам на реализацию мероприятий по созданию в субъектах Российской Федерации новых мест в общеобразовательных организациях</t>
  </si>
  <si>
    <t>000 2 02 25527 00 0000 150</t>
  </si>
  <si>
    <t>000 2 02 25555 00 0000 150</t>
  </si>
  <si>
    <t>Субсидии бюджетам на реализацию программ формирования современной городской среды</t>
  </si>
  <si>
    <t>000 2 02 27139 00 0000 150</t>
  </si>
  <si>
    <t>000 2 02 35118 00 0000 150</t>
  </si>
  <si>
    <t>000 2 02 35120 00 0000 150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</si>
  <si>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</si>
  <si>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000 2 02 35135 00 0000 150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</si>
  <si>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</si>
  <si>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000 2 02 35176 00 0000 150</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</si>
  <si>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</si>
  <si>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000 2 02 35220 00 0000 150</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</si>
  <si>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</si>
  <si>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000 2 02 35240 00 0000 150</t>
  </si>
  <si>
    <t>000 2 02 35250 00 0000 150</t>
  </si>
  <si>
    <t>Субвенции бюджетам на оплату жилищно-коммунальных услуг отдельным категориям граждан</t>
  </si>
  <si>
    <t>000 2 02 35429 00 0000 150</t>
  </si>
  <si>
    <t>Субвенции бюджетам на увеличение площади лесовосстановления</t>
  </si>
  <si>
    <t>000 2 02 35432 00 0000 150</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</si>
  <si>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</si>
  <si>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000 2 02 35460 00 0000 150</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</si>
  <si>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</si>
  <si>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000 2 02 45161 00 0000 150</t>
  </si>
  <si>
    <t>Межбюджетные трансферты, передаваемые бюджетам на реализацию отдельных полномочий в области лекарственного обеспечения</t>
  </si>
  <si>
    <t>000 2 02 45192 00 0000 150</t>
  </si>
  <si>
    <t>Межбюджетные трансферты, передаваемые бюджетам на оснащение оборудованием региональных сосудистых центров и первичных сосудистых отделений</t>
  </si>
  <si>
    <t>000 2 02 45216 00 0000 150</t>
  </si>
  <si>
    <t>000 2 02 45433 00 0000 150</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</si>
  <si>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</si>
  <si>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000 2 02 45468 00 0000 150</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</si>
  <si>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</si>
  <si>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Безвозмездные поступления от государственных (муниципальных) организаций в бюджеты субъектов Российской Федерации</t>
  </si>
  <si>
    <t>Доходы бюджетов субъектов Российской Федерации от возврата организациями остатков субсидий прошлых лет</t>
  </si>
  <si>
    <t>Доходы бюджетов субъектов Российской Федерации от возврата бюджетными учреждениями остатков субсидий прошлых лет</t>
  </si>
  <si>
    <t>Доходы бюджетов субъектов Российской Федерации от возврата автономными учреждениями остатков субсидий прошлых лет</t>
  </si>
  <si>
    <t>Доходы бюджетов субъектов Российской Федерации от возврата иными организациями остатков субсидий прошлых лет</t>
  </si>
  <si>
    <t xml:space="preserve"> 000 2 18 00000 00 0000 000</t>
  </si>
  <si>
    <t xml:space="preserve"> 000 2 18 00000 00 0000 150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</si>
  <si>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</si>
  <si>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 xml:space="preserve"> 000 2 02 15001 00 0000 150</t>
  </si>
  <si>
    <t>000 2 03 02000 02 0000 150</t>
  </si>
  <si>
    <t xml:space="preserve"> 000 2 18 00000 02 0000 150</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</si>
  <si>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</si>
  <si>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 xml:space="preserve"> 000 2 18 02000 02 0000 150</t>
  </si>
  <si>
    <t xml:space="preserve"> 000 2 18 02010 02 0000 150</t>
  </si>
  <si>
    <t xml:space="preserve"> 000 2 18 02020 02 0000 150</t>
  </si>
  <si>
    <t xml:space="preserve"> 000 2 18 02030 02 0000 150</t>
  </si>
  <si>
    <t>000 2 18 60010 02 0000 150</t>
  </si>
  <si>
    <t>000 2 19 00000 02 0000 150</t>
  </si>
  <si>
    <t>Возврат остатков субсидий, субвенций и иных межбюджетных трансфертов, имеющих целевой назначение, прошлых лет из бюджетов субъектов Российской Федерации</t>
  </si>
  <si>
    <t>000 2 19 35129 02 0000 150</t>
  </si>
  <si>
    <t>Возврат остатков субвенций на осуществление отдельных полномочий в области лесных отношений из бюджетов субъектов Российской Федерации</t>
  </si>
  <si>
    <t>000 2 19 35137 02 0000 150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</si>
  <si>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</si>
  <si>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000 2 19 35380 02 0000 150</t>
  </si>
  <si>
    <t>000 2 19 90000 02 0000 150</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</si>
  <si>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</si>
  <si>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000 1 08 07310 01 0000 110</t>
  </si>
  <si>
    <t>Государственная пошлина за повторную выдачу свидетельства о постановке на учет в налоговом органе</t>
  </si>
  <si>
    <t>000 1 09 04000 00 0000 110</t>
  </si>
  <si>
    <t>Налоги на имущество</t>
  </si>
  <si>
    <t>к постановлению Правительства</t>
  </si>
  <si>
    <t>Брянской области</t>
  </si>
  <si>
    <t xml:space="preserve">                  Приложение 1 </t>
  </si>
  <si>
    <t>000 2 02 45453 00 0000 150</t>
  </si>
  <si>
    <t>000 2 02 45453 02 0000 150</t>
  </si>
  <si>
    <t>Межбюджетные трансферты, передаваемые бюджетам на создание виртуальных концертных залов</t>
  </si>
  <si>
    <t>Межбюджетные трансферты, передаваемые бюджетам субъектов Российской Федерации на создание виртуальных концертных залов</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</si>
  <si>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</si>
  <si>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000 1 03 02190 01 0000 110</t>
  </si>
  <si>
    <t>000 1 03 02210 01 0000 110</t>
  </si>
  <si>
    <t>000 1 03 02220 01 0000 110</t>
  </si>
  <si>
    <t>000 1 03 02232 01 0000 110</t>
  </si>
  <si>
    <t>000 1 03 02242 01 0000 110</t>
  </si>
  <si>
    <t>000 1 03 02252 01 0000 110</t>
  </si>
  <si>
    <t>000 1 03 02262 01 0000 110</t>
  </si>
  <si>
    <t>Административные штрафы, установленные Кодексом Российской Федерации об административных правонарушениях</t>
  </si>
  <si>
    <t>000 1 16 01000 01 0000 140</t>
  </si>
  <si>
    <t>000 1 16 01070 01 0000 140</t>
  </si>
  <si>
    <t>000 1 16 01072 01 0000 140</t>
  </si>
  <si>
    <t>000 1 16 01080 01 0000 140</t>
  </si>
  <si>
    <t>000 1 16 01082 01 0000 140</t>
  </si>
  <si>
    <t>000 1 16 01090 01 0000 140</t>
  </si>
  <si>
    <t>000 1 16 01092 01 0000 140</t>
  </si>
  <si>
    <t>000 1 16 01110 01 0000 140</t>
  </si>
  <si>
    <t>000 1 16 01112 01 0000 140</t>
  </si>
  <si>
    <t>000 1 16 01120 01 0000 140</t>
  </si>
  <si>
    <t>000 1 16 01121 01 0000 140</t>
  </si>
  <si>
    <t>000 1 16 01123 01 0000 140</t>
  </si>
  <si>
    <t>000 1 16 01140 01 0000 140</t>
  </si>
  <si>
    <t>000 1 16 01142 01 0000 140</t>
  </si>
  <si>
    <t>000 1 16 01150 01 0000 140</t>
  </si>
  <si>
    <t>000 1 16 01152 01 0000 140</t>
  </si>
  <si>
    <t>000 1 16 01190 01 0000 140</t>
  </si>
  <si>
    <t>000 1 16 01192 01 0000 140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</si>
  <si>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</si>
  <si>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</si>
  <si>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</si>
  <si>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</si>
  <si>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</si>
  <si>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000 1 16 07000 01 0000 140</t>
  </si>
  <si>
    <t>000 1 16 07010 00 0000 140</t>
  </si>
  <si>
    <t>000 1 16 07010 02 0000 140</t>
  </si>
  <si>
    <t>000 1 16 07030 00 0000 140</t>
  </si>
  <si>
    <t>000 1 16 07030 02 0000 140</t>
  </si>
  <si>
    <t>000 1 16 07090 00 0000 140</t>
  </si>
  <si>
    <t>000 1 16 07090 02 0000 140</t>
  </si>
  <si>
    <t>Платежи в целях возмещения причиненного ущерба (убытков)</t>
  </si>
  <si>
    <t>Платежи, уплачиваемые в целях возмещения вреда</t>
  </si>
  <si>
    <t>Платежи, уплачиваемые в целях возмещения вреда, причиняемого автомобильным дорогам</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</si>
  <si>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</si>
  <si>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000 1 16 10000 00 0000 140</t>
  </si>
  <si>
    <t>000 1 16 10120 00 0000 140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</si>
  <si>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</si>
  <si>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000 1 16 10122 01 0000 140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</si>
  <si>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</si>
  <si>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000 1 16 11000 01 0000 140</t>
  </si>
  <si>
    <t>000 1 16 11060 01 0000 140</t>
  </si>
  <si>
    <t>000 1 16 11063 01 0000 140</t>
  </si>
  <si>
    <t>000 2 02 25253 00 0000 150</t>
  </si>
  <si>
    <t>000 2 02 25253 02 0000 150</t>
  </si>
  <si>
    <t>Субсидии бюджетам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</si>
  <si>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Субсидии бюджетам субъектов Российской Федерации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</si>
  <si>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000 2 02 25256 00 0000 150</t>
  </si>
  <si>
    <t>000 2 02 25256 02 0000 150</t>
  </si>
  <si>
    <t>000 2 02 25281 02 0000 150</t>
  </si>
  <si>
    <t>Субсидии бюджетам субъектов Российской Федерации на реализацию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</si>
  <si>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</si>
  <si>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</si>
  <si>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000 2 02 25299 00 0000 150</t>
  </si>
  <si>
    <t>000 2 02 25299 02 0000 150</t>
  </si>
  <si>
    <t>000 2 02 25302 02 0000 150</t>
  </si>
  <si>
    <t>000 2 02 25480 00 0000 150</t>
  </si>
  <si>
    <t>000 2 02 25480 02 0000 150</t>
  </si>
  <si>
    <t>Субсидии бюджетам на создание системы поддержки фермеров и развитие сельской кооперации</t>
  </si>
  <si>
    <t>Субсидии бюджетам субъектов Российской Федерации на создание системы поддержки фермеров и развитие сельской кооперации</t>
  </si>
  <si>
    <t>000 2 02 25502 00 0000 150</t>
  </si>
  <si>
    <t>000 2 02 25502 02 0000 150</t>
  </si>
  <si>
    <t>000 2 02 25508 00 0000 150</t>
  </si>
  <si>
    <t>000 2 02 25508 02 0000 150</t>
  </si>
  <si>
    <t>Субсидии бюджетам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</si>
  <si>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</si>
  <si>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</si>
  <si>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</si>
  <si>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на обеспечение комплексного развития сельских территорий</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</si>
  <si>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</si>
  <si>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</si>
  <si>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000 2 02 25576 00 0000 150</t>
  </si>
  <si>
    <t>000 2 02 25576 02 0000 150</t>
  </si>
  <si>
    <t xml:space="preserve">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онкологическими заболеваниями </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</si>
  <si>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</si>
  <si>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</si>
  <si>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000 2 02 45252 02 0000 150</t>
  </si>
  <si>
    <t>Возврат остатков субвенций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 из бюджетов субъектов Российской Федерации</t>
  </si>
  <si>
    <t>000 2 19 35432 02 0000 150</t>
  </si>
  <si>
    <t>Налог, взимаемый в виде стоимости патента в связи с применением упрощенной системы налогообложения</t>
  </si>
  <si>
    <t>000 1 09 11000 02 0000 110</t>
  </si>
  <si>
    <t>000 1 09 11010 02 0000 110</t>
  </si>
  <si>
    <t>000 1 03 02200 01 0000 110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</si>
  <si>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</si>
  <si>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</si>
  <si>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000 2 02 25304 00 0000 150</t>
  </si>
  <si>
    <t>000 2 02 25304 02 0000 150</t>
  </si>
  <si>
    <t>000 2 02 45303 00 0000 150</t>
  </si>
  <si>
    <t>000 2 02 45303 02 0000 150</t>
  </si>
  <si>
    <t>Налог на профессиональный доход</t>
  </si>
  <si>
    <t>000 1 05 06000 01 0000 110</t>
  </si>
  <si>
    <t>000 1 01 02080 01 0000 110</t>
  </si>
  <si>
    <t xml:space="preserve">  
Платежи за пользование природными ресурсами
</t>
  </si>
  <si>
    <t xml:space="preserve">  
Платежи за добычу полезных ископаемых
</t>
  </si>
  <si>
    <t xml:space="preserve">  
Платежи за добычу подземных вод
</t>
  </si>
  <si>
    <t>000 1 09 03000 00 0000 110</t>
  </si>
  <si>
    <t>000 1 09 03020 00 0000 110</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</si>
  <si>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</si>
  <si>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</si>
  <si>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 xml:space="preserve">  
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
</t>
  </si>
  <si>
    <t xml:space="preserve">  
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
</t>
  </si>
  <si>
    <t>000 1 14 02020 02 0000 410</t>
  </si>
  <si>
    <t>000 1 14 02023 02 0000 410</t>
  </si>
  <si>
    <t xml:space="preserve">  
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t>
  </si>
  <si>
    <t xml:space="preserve">  
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(руководителями высших исполнительных органов государственной власти) субъектов Российской Федерации
</t>
  </si>
  <si>
    <t>000 1 16 01200 01 0000 140</t>
  </si>
  <si>
    <t>000 1 16 01205 01 0000 140</t>
  </si>
  <si>
    <t xml:space="preserve">  
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t>
  </si>
  <si>
    <t xml:space="preserve">  
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
</t>
  </si>
  <si>
    <t>000 1 16 01330 00 0000 140</t>
  </si>
  <si>
    <t>000 1 16 01332 01 0000 140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</si>
  <si>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</si>
  <si>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</si>
  <si>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 xml:space="preserve">  
Субсидии бюджетам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t>
  </si>
  <si>
    <t xml:space="preserve">  
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t>
  </si>
  <si>
    <t>Субсидии бюджетам субъектов Российской Федерации на осуществление ежемесячных выплат на детей в возрасте от трех до семи лет включительно</t>
  </si>
  <si>
    <t>000 2 02 25365 00 0000 150</t>
  </si>
  <si>
    <t>000 2 02 25365 02 0000 150</t>
  </si>
  <si>
    <t xml:space="preserve">  
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
</t>
  </si>
  <si>
    <t>000 2 02 25404 02 0000 150</t>
  </si>
  <si>
    <t xml:space="preserve">  
Субсидии бюджетам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
</t>
  </si>
  <si>
    <t xml:space="preserve">  
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
</t>
  </si>
  <si>
    <t xml:space="preserve">  
Субвенции бюджетам на улучшение экологического состояния гидрографической сети
</t>
  </si>
  <si>
    <t xml:space="preserve">  
Субвенции бюджетам субъектов Российской Федерации на улучшение экологического состояния гидрографической сети
</t>
  </si>
  <si>
    <t>000 2 02 35090 00 0000 150</t>
  </si>
  <si>
    <t>000 2 02 35090 02 0000 150</t>
  </si>
  <si>
    <t xml:space="preserve"> 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t>
  </si>
  <si>
    <t xml:space="preserve">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t>
  </si>
  <si>
    <t>000 2 02 35134 00 0000 150</t>
  </si>
  <si>
    <t>000 2 02 35134 02 0000 150</t>
  </si>
  <si>
    <t xml:space="preserve">  
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
</t>
  </si>
  <si>
    <t xml:space="preserve">  
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
</t>
  </si>
  <si>
    <t xml:space="preserve">  
Межбюджетные трансферты, передаваемые бюджетам на создание модельных муниципальных библиотек
</t>
  </si>
  <si>
    <t xml:space="preserve">  
Межбюджетные трансферты, передаваемые бюджетам субъектов Российской Федерации на создание модельных муниципальных библиотек
</t>
  </si>
  <si>
    <t>000 2 02 45454 00 0000 150</t>
  </si>
  <si>
    <t>000 2 02 45454 02 0000 150</t>
  </si>
  <si>
    <t xml:space="preserve">  
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
</t>
  </si>
  <si>
    <t xml:space="preserve">  
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субъектов Российской Федерации
</t>
  </si>
  <si>
    <t>000 2 19 25304 02 0000 150</t>
  </si>
  <si>
    <t xml:space="preserve">  
Возврат остатков субсидий на поддержку сельскохозяйственного производства по отдельным подотраслям растениеводства и животноводства из бюджетов субъектов Российской Федерации
</t>
  </si>
  <si>
    <t>000 1 11 02000 00 0000 120</t>
  </si>
  <si>
    <t>000 1 11 02100 00 0000 120</t>
  </si>
  <si>
    <t>000 1 11 02102 02 0000 120</t>
  </si>
  <si>
    <t>Доходы от размещения средств бюджетов</t>
  </si>
  <si>
    <t>Доходы от операций по управлению остатками средств на едином казначейском счете, зачисляемые в бюджеты бюджетной системы Российской Федерации</t>
  </si>
  <si>
    <t>Доходы от операций по управлению остатками средств на едином казначейском счете, зачисляемые в бюджеты субъектов Российской Федерации</t>
  </si>
  <si>
    <t>000 1 17 05000 00 0000 180</t>
  </si>
  <si>
    <t>000 1 17 05020 02 0000 180</t>
  </si>
  <si>
    <t>Прочие неналоговые доходы</t>
  </si>
  <si>
    <t>Прочие неналоговые доходы бюджетов субъектов Российской Федерации</t>
  </si>
  <si>
    <t>000 2 19 25508 02 0000 150</t>
  </si>
  <si>
    <t>000 1 09 03023 01 0000 110</t>
  </si>
  <si>
    <t>000 1 14 02028 02 0000 410</t>
  </si>
  <si>
    <t>Доходы от реализации недвижимого имущества бюджетных, автономных учреждений, находящегося в собственности субъекта Российской Федерации, в части реализации основных средств</t>
  </si>
  <si>
    <t>000 2 19 25480 02 0000 150</t>
  </si>
  <si>
    <t>Возврат остатков субсидий на создание системы поддержки фермеров и развитие сельской кооперации из бюджетов субъектов Российской Федерации</t>
  </si>
  <si>
    <t>Акцизы на пиво, напитки, изготавливаемые на основе пива, производимые на территории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</si>
  <si>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</si>
  <si>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</si>
  <si>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</si>
  <si>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Доходы от уплаты акцизов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</si>
  <si>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000 1 08 07510 01 0000 110</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</si>
  <si>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</si>
  <si>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000 1 09 03080 00 0000 110</t>
  </si>
  <si>
    <t>000 1 09 03083 02 0000 110</t>
  </si>
  <si>
    <t>Отчисления на воспроизводство минерально-сырьевой базы</t>
  </si>
  <si>
    <t>Отчисления на воспроизводство минерально-сырьевой базы при добыче общераспространенных полезных ископаемых и подземных вод, используемых для местных нужд, зачисляемые в бюджеты субъектов Российской Федерации</t>
  </si>
  <si>
    <t>000 1 16 01240 01 0000 140</t>
  </si>
  <si>
    <t>000 1 16 01242 01 0000 140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</si>
  <si>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инспекторами Счетной палаты Российской Федерации, должностными лицами контрольно-счетных органов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</si>
  <si>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контрольно-счетных органов субъектов Российской Федерации</t>
  </si>
  <si>
    <t>000 2 02 25021 00 0000 150</t>
  </si>
  <si>
    <t>000 2 02 25021 02 0000 150</t>
  </si>
  <si>
    <t>Субсидии бюджетам на реализацию мероприятий по стимулированию программ развития жилищного строительства субъектов Российской Федерации</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</si>
  <si>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</si>
  <si>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000 2 02 25028 00 0000 150</t>
  </si>
  <si>
    <t>000 2 02 25028 02 0000 150</t>
  </si>
  <si>
    <t>Субсидии бюджетам на поддержку региональных проектов в сфере информационных технологий</t>
  </si>
  <si>
    <t>Субсидии бюджетам субъектов Российской Федерации на поддержку региональных проектов в сфере информационных технологий</t>
  </si>
  <si>
    <t xml:space="preserve">  
Субсидии бюджетам на реализацию региональных проектов модернизации первичного звена здравоохранения
</t>
  </si>
  <si>
    <t xml:space="preserve">  
Субсидии бюджетам субъектов Российской Федерации на реализацию региональных проектов модернизации первичного звена здравоохранения
</t>
  </si>
  <si>
    <t>000 2 02 25372 00 0000 150</t>
  </si>
  <si>
    <t>000 2 02 25372 02 0000 150</t>
  </si>
  <si>
    <t>000 2 02 25394 00 0000 150</t>
  </si>
  <si>
    <t>000 2 02 25394 02 0000 150</t>
  </si>
  <si>
    <t>Субсидии бюджетам на развитие транспортной инфраструктуры на сельских территориях</t>
  </si>
  <si>
    <t>Субсидии бюджетам субъектов Российской Федерации на развитие транспортной инфраструктуры на сельских территориях</t>
  </si>
  <si>
    <t>000 2 02 25513 00 0000 150</t>
  </si>
  <si>
    <t>000 2 02 25513 02 0000 150</t>
  </si>
  <si>
    <t>Субсидии бюджетам на развитие сети учреждений культурно-досугового типа</t>
  </si>
  <si>
    <t>Субсидии бюджетам субъектов Российской Федерации на развитие сети учреждений культурно-досугового типа</t>
  </si>
  <si>
    <t>Субсидии бюджетам на 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</si>
  <si>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Субсидии бюджетам субъектов Российской Федерации на 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</si>
  <si>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000 2 02 25598 00 0000 150</t>
  </si>
  <si>
    <t>000 2 02 25598 02 0000 150</t>
  </si>
  <si>
    <t>Субсидии бюджетам на подготовку проектов межевания земельных участков и на проведение кадастровых работ</t>
  </si>
  <si>
    <t>Субсидии бюджетам субъектов Российской Федерации на подготовку проектов межевания земельных участков и на проведение кадастровых работ</t>
  </si>
  <si>
    <t>000 2 02 25599 00 0000 150</t>
  </si>
  <si>
    <t>000 2 02 25599 02 0000 150</t>
  </si>
  <si>
    <t>Субсидии бюджетам на реализацию мероприятий по модернизации школьных систем образования</t>
  </si>
  <si>
    <t>Субсидии бюджетам субъектов Российской Федерации на реализацию мероприятий по модернизации школьных систем образования</t>
  </si>
  <si>
    <t>000 2 02 25750 00 0000 150</t>
  </si>
  <si>
    <t>000 2 02 25750 02 0000 150</t>
  </si>
  <si>
    <t>Субсидии бюджетам на софинансирование капитальных вложений в объекты государственной (муниципальной) собственности в рамках нового строительства или реконструкции детских больниц (корпусов)</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</si>
  <si>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нового строительства или реконструкции детских больниц (корпусов)</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</si>
  <si>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</si>
  <si>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</si>
  <si>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000 2 02 27246 02 0000 150</t>
  </si>
  <si>
    <t>000 2 02 27246 00 0000 150</t>
  </si>
  <si>
    <t>000 2 02 27576 00 0000 150</t>
  </si>
  <si>
    <t>000 2 02 27576 02 0000 150</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</si>
  <si>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</si>
  <si>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Субвенции бюджетам субъектов Российской Федерации на осуществление первичного воинского учета органами местного самоуправления поселений, муниципальных и городских округов</t>
  </si>
  <si>
    <t>Субвенции бюджетам на осуществление мер пожарной безопасности и тушение лесных пожаров</t>
  </si>
  <si>
    <t>Субвенции бюджетам субъектов Российской Федерации на осуществление мер пожарной безопасности и тушение лесных пожаров</t>
  </si>
  <si>
    <t xml:space="preserve">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
</t>
  </si>
  <si>
    <t>Межбюджетные трансферты, передаваемые бюджетам в целях достижения результатов национального проекта "Производительность труда"</t>
  </si>
  <si>
    <t>Межбюджетные трансферты, передаваемые бюджетам субъектов Российской Федерации в целях достижения результатов национального проекта "Производительность труда"</t>
  </si>
  <si>
    <t>000 2 02 45289 02 0000 150</t>
  </si>
  <si>
    <t>000 2 02 45363 00 0000 150</t>
  </si>
  <si>
    <t>000 2 02 45363 02 0000 150</t>
  </si>
  <si>
    <t>Межбюджетные трансферты, передаваемые бюджетам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</si>
  <si>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субъектов Российской Федерации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</si>
  <si>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</si>
  <si>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Межбюджетные трансферты, передаваемые бюджетам субъектов Российской Федерации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</si>
  <si>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000 2 02 45784 00 0000 150</t>
  </si>
  <si>
    <t>000 2 02 45784 02 0000 150</t>
  </si>
  <si>
    <t>Безвозмездные поступления от негосударственных организаций в бюджеты субъектов Российской Федерации</t>
  </si>
  <si>
    <t>Предоставление негосударственными организациями грантов для получателей средств бюджетов субъектов Российской Федерации</t>
  </si>
  <si>
    <t>Безвозмездные поступления от негосударственных организаций</t>
  </si>
  <si>
    <t>000 2 04 02000 02 0000 150</t>
  </si>
  <si>
    <t>000 2 04 02010 02 0000 150</t>
  </si>
  <si>
    <t>000 2 18 25497 02 0000 150</t>
  </si>
  <si>
    <t>Доходы бюджетов субъектов Российской Федерации от возврата остатков субсидий на реализацию мероприятий по обеспечению жильем молодых семей из бюджетов муниципальных образований</t>
  </si>
  <si>
    <t>000 2 19 25365 02 0000 150</t>
  </si>
  <si>
    <t>Возврат остатков субсидий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 из бюджетов субъектов Российской Федерации</t>
  </si>
  <si>
    <t>000 2 19 25497 02 0000 150</t>
  </si>
  <si>
    <t>Возврат остатков субсидий на реализацию мероприятий по обеспечению жильем молодых семей из бюджетов субъектов Российской Федерации</t>
  </si>
  <si>
    <t>000 2 19 25527 02 0000 150</t>
  </si>
  <si>
    <t>Возврат остатков субсидий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из бюджетов субъектов Российской Федерации</t>
  </si>
  <si>
    <t>000 1 03 02450 01 0000 110</t>
  </si>
  <si>
    <t>Акциз на сталь жидкую, выплавляемую в мартеновских, индукционных и (или) электрических сталеплавильных печах, при условии, если доля массы лома черных металлов в общей массе сырья, использованного для производства стали, за налоговый период составляет не менее 80 процентов</t>
  </si>
  <si>
    <t>000 1 12 01070 01 0000 120</t>
  </si>
  <si>
    <t>Плата за выбросы загрязняющих веществ, образующихся при сжигании на факельных установках и (или) рассеивании попутного нефтяного газа</t>
  </si>
  <si>
    <t>000 1 15 07000 01 0000 140</t>
  </si>
  <si>
    <t>000 1 15 07020 01 0000 140</t>
  </si>
  <si>
    <t>Сборы, вносимые заказчиками документации, подлежащей государственной экологической экспертизе, рассчитанные в соответствии со сметой расходов на проведение государственной экологической экспертизы</t>
  </si>
  <si>
    <t>Сборы, вносимые заказчиками документации, подлежащей государственной экологической экспертизе, организация и проведение которой осуществляются органами государственной власти субъектов Российской Федерации, рассчитанные в соответствии со сметой расходов на проведение государственной экологической экспертизы</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</si>
  <si>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</si>
  <si>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</si>
  <si>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</si>
  <si>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</si>
  <si>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</si>
  <si>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</si>
  <si>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</si>
  <si>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</si>
  <si>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</si>
  <si>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</si>
  <si>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</si>
  <si>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</si>
  <si>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</si>
  <si>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</si>
  <si>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</si>
  <si>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</si>
  <si>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</si>
  <si>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000 2 02 25752 00 0000 150</t>
  </si>
  <si>
    <t>000 2 02 25752 02 0000 150</t>
  </si>
  <si>
    <t>Субсидии бюджетам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</si>
  <si>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Субсидии бюджетам субъектов Российской Федерации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</si>
  <si>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000 2 02 45422 02 0000 150</t>
  </si>
  <si>
    <t>000 2 19 25138 02 0000 150</t>
  </si>
  <si>
    <t>Возврат остатков субсидий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</si>
  <si>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000 2 19 25302 02 0000 150</t>
  </si>
  <si>
    <t>Возврат остатков субсидий на осуществление ежемесячных выплат на детей в возрасте от трех до семи лет включительно из бюджетов субъектов Российской Федерации</t>
  </si>
  <si>
    <t>000 1 09 04030 01 0000 110</t>
  </si>
  <si>
    <t>Налог на пользователей автомобильных дорог</t>
  </si>
  <si>
    <t>000 1 09 06000 02 0000 110</t>
  </si>
  <si>
    <t>000 1 09 06010 02 0000 110</t>
  </si>
  <si>
    <t>Прочие налоги и сборы (по отмененным налогам и сборам субъектов Российской Федерации)</t>
  </si>
  <si>
    <t>Налог с продаж</t>
  </si>
  <si>
    <t>000 2 02 25242 00 0000 150</t>
  </si>
  <si>
    <t>000 2 02 25242 02 0000 150</t>
  </si>
  <si>
    <t>Субсидии бюджетам на ликвидацию несанкционированных свалок в границах городов и наиболее опасных объектов накопленного экологического вреда окружающей среде</t>
  </si>
  <si>
    <t>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экологического вреда окружающей среде</t>
  </si>
  <si>
    <t>000 2 02 45368 02 0000 150</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</si>
  <si>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по финансовому обеспечению (возмещению) производителям зерновых культур части затрат на производство и реализацию зерновых культур</t>
  </si>
  <si>
    <t>000 2 19 45136 02 0000 150</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</si>
  <si>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</si>
  <si>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Прогноз доходов
на 2023 год</t>
  </si>
  <si>
    <t>Налог на прибыль организаций, кроме налога, уплаченного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</si>
  <si>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 налоговые периоды до 1 января 2023 года (в том числе перерасчеты, недоимка и задолженность), зачисляемый в бюджеты субъектов Российской Федерации</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</si>
  <si>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</si>
  <si>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 исключением осуществляющих деятельность по производству сжиженного природного газа и до 31 декабря 2022 года включительно осуществивших экспорт хотя бы одной партии сжиженного природного газа на основании лицензии на осуществление исключительного права на экспорт газа, зачисляемый в бюджеты субъектов Российской Федерации в соответствии с нормативом, установленным абзацем вторым пункта 2 статьи 56 Бюджетного кодекса Российской Федерации</t>
  </si>
  <si>
    <t>Доходы от налога на прибыль организаций, уплаченного налогоплательщиками, которые до 1 января 2023 года являлись участниками консолидированной группы налогоплательщиков, подлежащие зачислению в бюджеты субъектов Российской Федерации по нормативу, установленному Бюджетным кодексом Российской Федерации, распределяемые уполномоченным органом Федерального казначейства между бюджетами субъектов Российской Федерации по нормативам, установленным федеральным законом о федеральном бюджете</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</si>
  <si>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 в соответствии с нормативом, установленным абзацем вторым пункта 2 статьи 56 Бюджетного кодекса Российской Федерации, распределяемый уполномоченным органом Федерального казначейства между бюджетами субъектов Российской Федерации и местными бюджетами</t>
  </si>
  <si>
    <t>000 1 01 01100 01 0000 110</t>
  </si>
  <si>
    <t>000 1 01 01104 01 0000 110</t>
  </si>
  <si>
    <t>000 1 01 01120 01 0000 110</t>
  </si>
  <si>
    <t>000 1 01 01130 01 0000 110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</si>
  <si>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t>
  </si>
  <si>
    <t xml:space="preserve">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в виде дивидендов)
</t>
  </si>
  <si>
    <t>000 1 01 02100 01 0000 110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</si>
  <si>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превышающей 650 000 рублей)</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</si>
  <si>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t>
  </si>
  <si>
    <t>Налог на доходы физических лиц в отношении доходов от долевого участия в организации, полученных в виде дивидендов (в части суммы налога, превышающей 650 000 рублей)</t>
  </si>
  <si>
    <t>000 1 01 02130 01 0000 110</t>
  </si>
  <si>
    <t>000 1 01 02140 01 0000 110</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</si>
  <si>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</si>
  <si>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спиртосодержащую продукцию, производимую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</si>
  <si>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непищевого сырья,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</si>
  <si>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</si>
  <si>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</si>
  <si>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</si>
  <si>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</si>
  <si>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t>
  </si>
  <si>
    <t>Государственная пошлина за государственную регистрацию актов гражданского состояния и другие юридически значимые действия, совершаемые органами записи актов гражданского состояния и иными уполномоченными органами (за исключением консульских учреждений Российской Федерации)</t>
  </si>
  <si>
    <t>000 1 08 05000 01 0000 110</t>
  </si>
  <si>
    <t>000 1 08 07300 01 0000 110</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</si>
  <si>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</si>
  <si>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</si>
  <si>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</si>
  <si>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000 1 11 03000 00 0000 120</t>
  </si>
  <si>
    <t>000 1 11 03020 02 0000 120</t>
  </si>
  <si>
    <t>Доходы, получаемые в виде арендной платы за земельные участки,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</si>
  <si>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которые расположены в границах сельских поселений,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</si>
  <si>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000 1 11 05026 00 0000 120</t>
  </si>
  <si>
    <t>000 1 11 05026 10 0000 120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</si>
  <si>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</si>
  <si>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</si>
  <si>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000 1 16 07040 00 0000 140</t>
  </si>
  <si>
    <t>000 1 16 07040 02 0000 140</t>
  </si>
  <si>
    <t>Доходы от сумм пеней, предусмотренных законодательством Российской Федерации о налогах и сборах, подлежащие зачислению в бюджеты субъектов Российской Федерации по нормативу, установленному Бюджетным кодексом Российской Федерации, распределяемые Федеральным казначейством между бюджетами субъектов Российской Федерации в соответствии с федеральным законом о федеральном бюджете</t>
  </si>
  <si>
    <t>000 1 16 18000 02 0000 140</t>
  </si>
  <si>
    <t>Дотации бюджетам на поддержку мер по обеспечению сбалансированности бюджетов</t>
  </si>
  <si>
    <t>Дотации бюджетам субъектов Российской Федерации на поддержку мер по обеспечению сбалансированности бюджетов</t>
  </si>
  <si>
    <t>000 2 02 15002 00 0000 150</t>
  </si>
  <si>
    <t>000 2 02 15002 02 0000 150</t>
  </si>
  <si>
    <t>Субсидии бюджетам на стимулирование увеличения производства картофеля и овощей</t>
  </si>
  <si>
    <t>Субсидии бюджетам субъектов Российской Федерации на стимулирование увеличения производства картофеля и овощей</t>
  </si>
  <si>
    <t>000 2 02 25014 00 0000 150</t>
  </si>
  <si>
    <t>000 2 02 25014 02 0000 150</t>
  </si>
  <si>
    <t>000 2 02 25027 00 0000 150</t>
  </si>
  <si>
    <t>000 2 02 25027 02 0000 150</t>
  </si>
  <si>
    <t>Субсидии бюджетам на реализацию мероприятий государственной программы Российской Федерации "Доступная среда"</t>
  </si>
  <si>
    <t>Субсидии бюджетам субъектов Российской Федерации на реализацию мероприятий государственной программы Российской Федерации "Доступная среда"</t>
  </si>
  <si>
    <t>Субсидии бюджетам на государственную поддержку организаций, входящих в систему спортивной подготовки</t>
  </si>
  <si>
    <t>Субсидии бюджетам субъектов Российской Федерации на государственную поддержку организаций, входящих в систему спортивной подготовки</t>
  </si>
  <si>
    <t>Субсидии бюджетам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</si>
  <si>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Субсидии бюджетам субъектов Российской Федерации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</si>
  <si>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</si>
  <si>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</si>
  <si>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</si>
  <si>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</si>
  <si>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000 2 02 25171 00 0000 150</t>
  </si>
  <si>
    <t>000 2 02 25171 02 0000 150</t>
  </si>
  <si>
    <t>000 2 02 25172 00 0000 150</t>
  </si>
  <si>
    <t>000 2 02 25172 02 0000 150</t>
  </si>
  <si>
    <t>Субсидии бюджетам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</si>
  <si>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</si>
  <si>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000 2 02 25179 00 0000 150</t>
  </si>
  <si>
    <t>000 2 02 25179 02 0000 150</t>
  </si>
  <si>
    <t>Субсидии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</si>
  <si>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Субсидии бюджетам субъектов Российской Федерации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</si>
  <si>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000 2 02 25213 00 0000 150</t>
  </si>
  <si>
    <t>000 2 02 25213 02 0000 150</t>
  </si>
  <si>
    <t>Субсидии бюджетам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</si>
  <si>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Субсидии бюджетам субъектов Российской Федерации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</si>
  <si>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Субсидии бюджетам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</si>
  <si>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Субсидии бюджетам субъектов Российской Федерации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</si>
  <si>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000 2 02 25239 00 0000 150</t>
  </si>
  <si>
    <t>000 2 02 25239 02 0000 150</t>
  </si>
  <si>
    <t>Субсидии бюджетам на модернизацию инфраструктуры общего образования в отдельных субъектах Российской Федерации</t>
  </si>
  <si>
    <t>Субсидии бюджетам субъектов Российской Федерации на модернизацию инфраструктуры общего образования в отдельных субъектах Российской Федерации</t>
  </si>
  <si>
    <t>000 2 02 25251 00 0000 150</t>
  </si>
  <si>
    <t>000 2 02 25251 02 0000 150</t>
  </si>
  <si>
    <t>Субсидии бюджетам на государственную поддержку аккредитации ветеринарных лабораторий в национальной системе аккредитации</t>
  </si>
  <si>
    <t>Субсидии бюджетам субъектов Российской Федерации на государственную поддержку аккредитации ветеринарных лабораторий в национальной системе аккредитации</t>
  </si>
  <si>
    <t>Субсидии бюджетам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</si>
  <si>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</si>
  <si>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000 2 02 25276 00 0000 150</t>
  </si>
  <si>
    <t>000 2 02 25276 02 0000 150</t>
  </si>
  <si>
    <t>Субсидии бюджетам на софинансирование расходных обязательств субъектов Российской Федерации, возникающих при поддержке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</si>
  <si>
    <t>Субсидии бюджетам субъектов Российской Федерации на софинансирование расходных обязательств субъектов Российской Федерации, возникающих при поддержке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</si>
  <si>
    <t>000 2 02 25385 00 0000 150</t>
  </si>
  <si>
    <t>000 2 02 25385 02 0000 150</t>
  </si>
  <si>
    <t>Субсидии бюджетам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</si>
  <si>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Субсидии бюджетам субъектов Российской Федерации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</si>
  <si>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Субсидии бюджетам на приведение в нормативное состояние автомобильных дорог и искусственных дорожных сооружений</t>
  </si>
  <si>
    <t xml:space="preserve">Субсидии бюджетам субъектов Российской Федерации на приведение в нормативное состояние автомобильных дорог и искусственных дорожных сооружений </t>
  </si>
  <si>
    <t>000 2 02 25511 00 0000 150</t>
  </si>
  <si>
    <t>000 2 02 25511 02 0000 150</t>
  </si>
  <si>
    <t>Субсидии бюджетам на проведение комплексных кадастровых работ</t>
  </si>
  <si>
    <t>Субсидии бюджетам субъектов Российской Федерации на проведение комплексных кадастровых работ</t>
  </si>
  <si>
    <t>000 2 02 25514 00 0000 150</t>
  </si>
  <si>
    <t>000 2 02 25514 02 0000 150</t>
  </si>
  <si>
    <t>Субсидии бюджетам на реализацию мероприятий субъектов Российской Федерации в сфере реабилитации и абилитации инвалидов</t>
  </si>
  <si>
    <t>Субсидии бюджетам субъектов Российской Федерации на реализацию мероприятий субъектов Российской Федерации в сфере реабилитации и абилитации инвалидов</t>
  </si>
  <si>
    <t>000 2 02 25518 02 0000 150</t>
  </si>
  <si>
    <t>Субсидия бюджетам субъектов Российской Федерации на достижение показателей государственной программы Российской Федерации "Реализация государственной национальной политики"</t>
  </si>
  <si>
    <t>000 2 02 25584 00 0000 150</t>
  </si>
  <si>
    <t>000 2 02 25584 02 0000 150</t>
  </si>
  <si>
    <t>Субсидии бюджетам на оснащение региональных и муниципальных театров</t>
  </si>
  <si>
    <t>Субсидии бюджетам субъектов Российской Федерации на оснащение региональных и муниципальных театров</t>
  </si>
  <si>
    <t>000 2 02 25590 02 0000 150</t>
  </si>
  <si>
    <t>000 2 02 25590 00 0000 150</t>
  </si>
  <si>
    <t>Субсидии бюджетам на техническое оснащение региональных и муниципальных музеев</t>
  </si>
  <si>
    <t>Субсидии бюджетам субъектов Российской Федерации на техническое оснащение региональных и муниципальных музеев</t>
  </si>
  <si>
    <t>Субсидии бюджетам в целях софинансирования расходных обязательств субъектов Российской Федерации, возникающих при реализации региональных программ развития промышленности</t>
  </si>
  <si>
    <t>Субсидии бюджетам субъектов Российской Федерации в целях софинансирования расходных обязательств субъектов Российской Федерации, возникающих при реализации региональных программ развития промышленности</t>
  </si>
  <si>
    <t>Субсидии бюджетам на реконструкцию и капитальный ремонт региональных и муниципальных музеев</t>
  </si>
  <si>
    <t>Субсидии бюджетам субъектов Российской Федерации на реконструкцию и капитальный ремонт региональных и муниципальных музеев</t>
  </si>
  <si>
    <t>000 2 02 25591 00 0000 150</t>
  </si>
  <si>
    <t>000 2 02 25591 02 0000 150</t>
  </si>
  <si>
    <t>000 2 02 25597 00 0000 150</t>
  </si>
  <si>
    <t>000 2 02 25597 02 0000 150</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</si>
  <si>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</si>
  <si>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</si>
  <si>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000 2 02 27456 00 0000 150</t>
  </si>
  <si>
    <t>000 2 02 27456 02 0000 150</t>
  </si>
  <si>
    <t>Субсидии бюджетам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</si>
  <si>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</si>
  <si>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000 2 02 35345 00 0000 150</t>
  </si>
  <si>
    <t>000 2 02 35345 02 0000 150</t>
  </si>
  <si>
    <t>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работников промышленных предприятий</t>
  </si>
  <si>
    <t>Межбюджетные трансферты, передаваемые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 по организации временного трудоустройства</t>
  </si>
  <si>
    <t>Межбюджетные трансферты, передаваемые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 по организации общественных работ</t>
  </si>
  <si>
    <t>000 2 02 45292 02 0000 150</t>
  </si>
  <si>
    <t>000 2 02 45298 02 0000 150</t>
  </si>
  <si>
    <t>000 2 02 45300 02 0000 150</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</si>
  <si>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</si>
  <si>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</si>
  <si>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000 2 02 45418 00 0000 150</t>
  </si>
  <si>
    <t>000 2 02 45418 02 0000 150</t>
  </si>
  <si>
    <t>Межбюджетные трансферты, передаваемые бюджетам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</si>
  <si>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</si>
  <si>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Российской Федерации, гражданам Украины, гражданам Донецкой Народной Республики, гражданам Луганской Народной Республики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 затрат по проведению обязательного медицинского освидетельствования указанных лиц</t>
  </si>
  <si>
    <t>000 2 02 45424 00 0000 150</t>
  </si>
  <si>
    <t>000 2 02 45424 02 0000 150</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</si>
  <si>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</si>
  <si>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</si>
  <si>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Безвозмездные поступления в бюджеты субъектов Российской Федерации от публично-правовой компании "Фонд развития территорий"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</si>
  <si>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Безвозмездные поступления в бюджеты субъектов Российской Федерации от публично-правовой компании "Фонд развития территорий" на обеспечение мероприятий по модернизации систем коммунальной инфраструктуры</t>
  </si>
  <si>
    <t>Прочие безвозмездные поступления от государственных (муниципальных) организаций в бюджеты субъектов Российской Федерации</t>
  </si>
  <si>
    <t>000 2 03 02080 02 0000 150</t>
  </si>
  <si>
    <t>000 2 03 02099 02 0000 150</t>
  </si>
  <si>
    <t>000 2 04 00000 00 0000 000</t>
  </si>
  <si>
    <t>000 2 07 00000 00 0000 000</t>
  </si>
  <si>
    <t>000 2 07 02000 02 0000 150</t>
  </si>
  <si>
    <t>000 2 07 02010 02 0000 150</t>
  </si>
  <si>
    <t>Прочие безвозмездные поступления в бюджеты субъектов Российской Федерации</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</si>
  <si>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регионального или межмуниципального значения</t>
  </si>
  <si>
    <t>Прочие безвозмездные поступления</t>
  </si>
  <si>
    <t>000 2 18 25243 02 0000 150</t>
  </si>
  <si>
    <t>Доходы бюджетов субъектов Российской Федерации от возврата остатков субсидий на строительство и реконструкцию (модернизацию) объектов питьевого водоснабжения из бюджетов муниципальных образований</t>
  </si>
  <si>
    <t>000 2 18 25750 02 0000 150</t>
  </si>
  <si>
    <t>000 2 18 33144 02 0000 150</t>
  </si>
  <si>
    <t>000 2 18 45393 02 0000 150</t>
  </si>
  <si>
    <t>Доходы бюджетов субъектов Российской Федерации от возврата остатков субсидий на реализацию мероприятий по модернизации школьных систем образования из бюджетов муниципальных образований</t>
  </si>
  <si>
    <t>Доходы бюджетов субъектов Российской Федерации от возврата остатков субвенций на ежемесячную денежную выплату на ребенка в возрасте от восьми до семнадцати лет из бюджета Фонда пенсионного и социального страхования Российской Федерации</t>
  </si>
  <si>
    <t>Доходы бюджетов субъектов Российской Федерации от возврата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муниципальных образований</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</si>
  <si>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</si>
  <si>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000 2 19 25243 02 0000 150</t>
  </si>
  <si>
    <t>Возврат остатков субсидий на строительство и реконструкцию (модернизацию) объектов питьевого водоснабжения из бюджетов субъектов Российской Федерации</t>
  </si>
  <si>
    <t>000 2 19 25750 02 0000 150</t>
  </si>
  <si>
    <t>Возврат остатков субсидий на реализацию мероприятий по модернизации школьных систем образования из бюджетов субъектов Российской Федерации</t>
  </si>
  <si>
    <t>000 2 19 25752 02 0000 150</t>
  </si>
  <si>
    <t>Возврат остатков субсидий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 из бюджетов субъектов Российской Федерации</t>
  </si>
  <si>
    <t>000 2 19 35345 02 0000 150</t>
  </si>
  <si>
    <t>Возврат остатков субвенций на осуществление мер пожарной безопасности и тушение лесных пожаров из бюджетов субъектов Российской Федерации</t>
  </si>
  <si>
    <t>000 2 19 44510 02 0000 150</t>
  </si>
  <si>
    <t>Возврат остатков иных межбюджетных трансфертов в целях предоставления социальных выплат гражданам Донецкой Народной Республики, Луганской Народной Республики, Украины и лицам без гражданства, вынужденно покинувшим территории Донецкой Народной Республики, Луганской Народной Республики, Украины и прибывшим на территорию Российской Федерации,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</si>
  <si>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на оснащение оборудованием региональных сосудистых центров и первичных сосудистых отделений из бюджетов субъектов Российской Федерации</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</si>
  <si>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субъектов Российской Федерации</t>
  </si>
  <si>
    <t>Возврат остатков иных межбюджетных трансфертов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 из бюджетов субъектов Российской Федерации</t>
  </si>
  <si>
    <t>Возврат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субъектов Российской Федерации</t>
  </si>
  <si>
    <t>Возврат остатков иных межбюджетных трансфертов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 из бюджетов субъектов Российской Федерации</t>
  </si>
  <si>
    <t>000 2 19 45192 02 0000 150</t>
  </si>
  <si>
    <t>000 2 19 45303 02 0000 150</t>
  </si>
  <si>
    <t>000 2 19 45363 02 0000 150</t>
  </si>
  <si>
    <t>000 2 19 45393 02 0000 150</t>
  </si>
  <si>
    <t>000 2 19 45418 02 0000 150</t>
  </si>
  <si>
    <t>000 2 19 45422 02 0000 150</t>
  </si>
  <si>
    <t>Возврат остатков иных межбюджетных трансфертов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из бюджетов субъектов Российской Федерации</t>
  </si>
  <si>
    <t>000 2 19 45694 02 0000 150</t>
  </si>
  <si>
    <t>Возврат остатков иных межбюджетных трансфертов на возмещение расходов, понесенных бюджетами субъектов Российской Федерации на размещение и питание граждан Российской Федерации, Украины, Донецкой Народной Республики, Луганской Народной Республики и лиц без гражданства, постоянно проживающих на территориях Украины, Донецкой Народной Республики, Луганской Народной Республики, вынужденно покинувших территории Украины, Донецкой Народной Республики, Луганской Народной Республики и прибывших на территорию Российской Федерации в экстренном массовом порядке, в пунктах временного размещения и питания, за счет средств резервного фонда Правительства Российской Федерации из бюджетов субъектов Российской Федерации</t>
  </si>
  <si>
    <t>000 2 19 46502 02 0000 150</t>
  </si>
  <si>
    <t>Возврат остатков иных межбюджетных трансфертов в целях софинансирования расходных обязательств субъектов Российской Федерации, возникающих при реализации дополнительных мероприятий, направленных на снижение напряженности на рынке труда субъектов Российской Федерации, за счет средств резервного фонда Правительства Российской Федерации из бюджетов субъектов Российской Федерации</t>
  </si>
  <si>
    <t>Субсидии бюджетам субъектов Российской Федерации в целях софинансирования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</si>
  <si>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1032-1 «О занятости населения в Российской Федерации»</t>
  </si>
  <si>
    <t>Доходы областного бюджета за первое полугодие 2023 года</t>
  </si>
  <si>
    <t>Кассовое исполнение
за первое полугодие
2023 года</t>
  </si>
  <si>
    <t>Налог на прибыль организаций, уплачиваемый международными холдинговыми компаниями, зачисляемый в бюджеты субъектов Российской Федерации</t>
  </si>
  <si>
    <t>000 1 01 01016 02 0000 110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</si>
  <si>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</si>
  <si>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Плата по соглашениям об установлении сервитута в отношении земельных участков,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</si>
  <si>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которые расположены в границах сельских поселений,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</si>
  <si>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000 1 11 05300 00 0000 120</t>
  </si>
  <si>
    <t>000 1 11 05326 00 0000 120</t>
  </si>
  <si>
    <t>000 1 11 05326 10 0000 120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</si>
  <si>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</si>
  <si>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</si>
  <si>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000 2 02 15549 02 0000 150</t>
  </si>
  <si>
    <t>Субсидии бюджетам субъектов Российской Федерации, на территориях которых введен средний уровень реагирования, на предоставление грантов в форме субсидий субъектам предпринимательской деятельности, а также физическим лицам, применяющим специальный налоговый режим "Налог на профессиональный доход", на восстановление и (или) поддержание предпринимательской деятельности</t>
  </si>
  <si>
    <t>000 2 02 25181 02 0000 150</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</si>
  <si>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возникающих при реализации мер социальной поддержки граждан Российской Федерации, Украины и лиц без гражданства, постоянно проживающих на территориях Украины, Донецкой Народной Республики, Луганской Народной Республики, Запорожской области и Херсонской области, вынужденно покинувших территории постоянного проживания и прибывших на территорию Российской Федерации (в границах до 30 сентября 2022 года), в целях обеспечения жизнедеятельности и восстановления инфраструктуры на территориях отдельных субъектов Российской Федерации</t>
  </si>
  <si>
    <t>000 2 02 41502 02 0000 150</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</si>
  <si>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</si>
  <si>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000 2 02 45198 02 0000 150</t>
  </si>
  <si>
    <t>Межбюджетные трансферты, передаваемые бюджетам, за счет средств резервного фонда Правительства Российской Федерации</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</si>
  <si>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</si>
  <si>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000 2 02 49001 00 0000 150</t>
  </si>
  <si>
    <t>000 2 02 49001 02 0000 150</t>
  </si>
  <si>
    <t>Доходы бюджетов субъектов Российской Федерации от возврата остатков субсидий на подготовку проектов межевания земельных участков и на проведение кадастровых работ из бюджетов муниципальных образований</t>
  </si>
  <si>
    <t>000 2 18 25599 02 0000 150</t>
  </si>
  <si>
    <t>000 2 18 27139 02 0000 150</t>
  </si>
  <si>
    <t>Доходы бюджетов субъектов Российской Федерации от возврата остатков субсидий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 из бюджетов муниципальных образований</t>
  </si>
  <si>
    <t>000 2 19 25084 02 0000 150</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</si>
  <si>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</si>
  <si>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000 2 19 25404 02 0000 150</t>
  </si>
  <si>
    <t>Возврат остатков субсидий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 из бюджетов субъектов Российской Федерации</t>
  </si>
  <si>
    <t>000 2 19 25502 02 0000 150</t>
  </si>
  <si>
    <t>Возврат остатков субсидий на стимулирование развития приоритетных подотраслей агропромышленного комплекса и развитие малых форм хозяйствования из бюджетов субъектов Российской Федерации</t>
  </si>
  <si>
    <t>000 2 19 25599 02 0000 150</t>
  </si>
  <si>
    <t>Возврат остатков субсидий на подготовку проектов межевания земельных участков и на проведение кадастровых работ из бюджетов субъектов Российской Федерации</t>
  </si>
  <si>
    <t>000 2 19 27139 02 0000 150</t>
  </si>
  <si>
    <t>Возврат остатков субсидий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 из бюджетов субъектов Российской Федерации</t>
  </si>
  <si>
    <t>000 2 19 35573 02 0000 150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</si>
  <si>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</si>
  <si>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000 2 19 45368 02 0000 150</t>
  </si>
  <si>
    <t>Возврат остатков иных межбюджетных трансфертов в целях софинансирования расходных обязательств субъектов Российской Федерации по возмещению производителям зерновых культур части затрат на производство и реализацию зерновых культур из бюджетов субъектов Российской Федерации</t>
  </si>
  <si>
    <t>от 24 июля 2023 года № 326-п</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</si>
</sst>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р_._-;\-* #,##0.00_р_._-;_-* &quot;-&quot;??_р_._-;_-@_-"/>
    <numFmt numFmtId="165" formatCode="#,##0.0"/>
    <numFmt numFmtId="166" formatCode="dd\.mm\.yyyy"/>
  </numFmts>
  <fonts count="61" x14ac:knownFonts="1">
    <font>
      <sz val="11"/>
      <color theme="1"/>
      <name val="Calibri"/>
      <family val="2"/>
      <charset val="204"/>
      <scheme val="minor"/>
    </font>
    <font>
      <sz val="10"/>
      <name val="Arial"/>
      <family val="2"/>
      <charset val="204"/>
    </font>
    <font>
      <sz val="10"/>
      <name val="Helv"/>
      <charset val="204"/>
    </font>
    <font>
      <sz val="11"/>
      <color indexed="8"/>
      <name val="Calibri"/>
      <family val="2"/>
      <charset val="204"/>
    </font>
    <font>
      <sz val="12"/>
      <name val="Times New Roman"/>
      <family val="1"/>
      <charset val="204"/>
    </font>
    <font>
      <b/>
      <sz val="12"/>
      <name val="Times New Roman"/>
      <family val="1"/>
      <charset val="204"/>
    </font>
    <font>
      <b/>
      <sz val="15"/>
      <name val="Times New Roman"/>
      <family val="1"/>
      <charset val="204"/>
    </font>
    <font>
      <sz val="11"/>
      <color theme="1"/>
      <name val="Calibri"/>
      <family val="2"/>
      <charset val="204"/>
      <scheme val="minor"/>
    </font>
    <font>
      <sz val="10"/>
      <color rgb="FF000000"/>
      <name val="Arial Cyr"/>
    </font>
    <font>
      <sz val="8"/>
      <color rgb="FF000000"/>
      <name val="Arial"/>
      <family val="2"/>
      <charset val="204"/>
    </font>
    <font>
      <b/>
      <sz val="10"/>
      <color rgb="FF000000"/>
      <name val="Arial CYR"/>
    </font>
    <font>
      <sz val="12"/>
      <color rgb="FF000000"/>
      <name val="Times New Roman"/>
      <family val="1"/>
      <charset val="204"/>
    </font>
    <font>
      <b/>
      <sz val="12"/>
      <color rgb="FF000000"/>
      <name val="Times New Roman"/>
      <family val="1"/>
      <charset val="204"/>
    </font>
    <font>
      <sz val="8"/>
      <color rgb="FF000000"/>
      <name val="Arial"/>
      <family val="2"/>
      <charset val="204"/>
    </font>
    <font>
      <sz val="11"/>
      <name val="Calibri"/>
      <family val="2"/>
      <scheme val="minor"/>
    </font>
    <font>
      <b/>
      <sz val="8"/>
      <color rgb="FF000000"/>
      <name val="Arial"/>
      <family val="2"/>
      <charset val="204"/>
    </font>
    <font>
      <b/>
      <sz val="12"/>
      <color rgb="FF000000"/>
      <name val="Arial"/>
      <family val="2"/>
      <charset val="204"/>
    </font>
    <font>
      <b/>
      <sz val="10"/>
      <color rgb="FF000000"/>
      <name val="Arial"/>
      <family val="2"/>
      <charset val="204"/>
    </font>
    <font>
      <sz val="10"/>
      <color rgb="FF000000"/>
      <name val="Arial"/>
      <family val="2"/>
      <charset val="204"/>
    </font>
    <font>
      <b/>
      <sz val="11"/>
      <color rgb="FF000000"/>
      <name val="Arial"/>
      <family val="2"/>
      <charset val="204"/>
    </font>
    <font>
      <sz val="6"/>
      <color rgb="FF000000"/>
      <name val="Arial"/>
      <family val="2"/>
      <charset val="204"/>
    </font>
    <font>
      <sz val="9"/>
      <color rgb="FF000000"/>
      <name val="Arial"/>
      <family val="2"/>
      <charset val="204"/>
    </font>
    <font>
      <sz val="11"/>
      <color rgb="FF000000"/>
      <name val="Calibri"/>
      <family val="2"/>
      <charset val="204"/>
      <scheme val="minor"/>
    </font>
    <font>
      <b/>
      <i/>
      <sz val="8"/>
      <color rgb="FF000000"/>
      <name val="Arial"/>
      <family val="2"/>
      <charset val="204"/>
    </font>
    <font>
      <sz val="11"/>
      <color rgb="FF000000"/>
      <name val="Times New Roman"/>
      <family val="1"/>
      <charset val="204"/>
    </font>
    <font>
      <sz val="11"/>
      <color rgb="FF000000"/>
      <name val="Arial"/>
      <family val="2"/>
      <charset val="204"/>
    </font>
    <font>
      <b/>
      <sz val="8"/>
      <color rgb="FF000000"/>
      <name val="Arial"/>
      <family val="2"/>
      <charset val="204"/>
    </font>
    <font>
      <b/>
      <sz val="12"/>
      <color rgb="FF000000"/>
      <name val="Arial"/>
      <family val="2"/>
      <charset val="204"/>
    </font>
    <font>
      <b/>
      <sz val="10"/>
      <color rgb="FF000000"/>
      <name val="Arial"/>
      <family val="2"/>
      <charset val="204"/>
    </font>
    <font>
      <sz val="10"/>
      <color rgb="FF000000"/>
      <name val="Arial"/>
      <family val="2"/>
      <charset val="204"/>
    </font>
    <font>
      <sz val="11"/>
      <color rgb="FF000000"/>
      <name val="Calibri"/>
      <family val="2"/>
      <charset val="204"/>
      <scheme val="minor"/>
    </font>
    <font>
      <b/>
      <sz val="11"/>
      <color rgb="FF000000"/>
      <name val="Arial"/>
      <family val="2"/>
      <charset val="204"/>
    </font>
    <font>
      <sz val="6"/>
      <color rgb="FF000000"/>
      <name val="Arial"/>
      <family val="2"/>
      <charset val="204"/>
    </font>
    <font>
      <sz val="9"/>
      <color rgb="FF000000"/>
      <name val="Arial"/>
      <family val="2"/>
      <charset val="204"/>
    </font>
    <font>
      <b/>
      <i/>
      <sz val="8"/>
      <color rgb="FF000000"/>
      <name val="Arial"/>
      <family val="2"/>
      <charset val="204"/>
    </font>
    <font>
      <sz val="11"/>
      <color rgb="FF000000"/>
      <name val="Times New Roman"/>
      <family val="1"/>
      <charset val="204"/>
    </font>
    <font>
      <sz val="11"/>
      <color rgb="FF000000"/>
      <name val="Arial"/>
      <family val="2"/>
      <charset val="204"/>
    </font>
    <font>
      <b/>
      <sz val="8"/>
      <color rgb="FF000000"/>
      <name val="Arial"/>
      <family val="2"/>
      <charset val="204"/>
    </font>
    <font>
      <b/>
      <sz val="12"/>
      <color rgb="FF000000"/>
      <name val="Arial"/>
      <family val="2"/>
      <charset val="204"/>
    </font>
    <font>
      <b/>
      <sz val="10"/>
      <color rgb="FF000000"/>
      <name val="Arial"/>
      <family val="2"/>
      <charset val="204"/>
    </font>
    <font>
      <sz val="10"/>
      <color rgb="FF000000"/>
      <name val="Arial"/>
      <family val="2"/>
      <charset val="204"/>
    </font>
    <font>
      <sz val="11"/>
      <color rgb="FF000000"/>
      <name val="Calibri"/>
      <family val="2"/>
      <charset val="204"/>
      <scheme val="minor"/>
    </font>
    <font>
      <b/>
      <sz val="11"/>
      <color rgb="FF000000"/>
      <name val="Arial"/>
      <family val="2"/>
      <charset val="204"/>
    </font>
    <font>
      <sz val="8"/>
      <color rgb="FF000000"/>
      <name val="Arial"/>
      <family val="2"/>
      <charset val="204"/>
    </font>
    <font>
      <sz val="6"/>
      <color rgb="FF000000"/>
      <name val="Arial"/>
      <family val="2"/>
      <charset val="204"/>
    </font>
    <font>
      <sz val="9"/>
      <color rgb="FF000000"/>
      <name val="Arial"/>
      <family val="2"/>
      <charset val="204"/>
    </font>
    <font>
      <b/>
      <i/>
      <sz val="8"/>
      <color rgb="FF000000"/>
      <name val="Arial"/>
      <family val="2"/>
      <charset val="204"/>
    </font>
    <font>
      <sz val="11"/>
      <color rgb="FF000000"/>
      <name val="Times New Roman"/>
      <family val="1"/>
      <charset val="204"/>
    </font>
    <font>
      <sz val="11"/>
      <color rgb="FF000000"/>
      <name val="Arial"/>
      <family val="2"/>
      <charset val="204"/>
    </font>
    <font>
      <b/>
      <sz val="8"/>
      <color rgb="FF000000"/>
      <name val="Arial"/>
    </font>
    <font>
      <b/>
      <sz val="12"/>
      <color rgb="FF000000"/>
      <name val="Arial"/>
    </font>
    <font>
      <b/>
      <sz val="10"/>
      <color rgb="FF000000"/>
      <name val="Arial"/>
    </font>
    <font>
      <sz val="10"/>
      <color rgb="FF000000"/>
      <name val="Arial"/>
    </font>
    <font>
      <sz val="11"/>
      <color rgb="FF000000"/>
      <name val="Calibri"/>
      <scheme val="minor"/>
    </font>
    <font>
      <b/>
      <sz val="11"/>
      <color rgb="FF000000"/>
      <name val="Arial"/>
    </font>
    <font>
      <sz val="8"/>
      <color rgb="FF000000"/>
      <name val="Arial"/>
    </font>
    <font>
      <sz val="6"/>
      <color rgb="FF000000"/>
      <name val="Arial"/>
    </font>
    <font>
      <sz val="9"/>
      <color rgb="FF000000"/>
      <name val="Arial"/>
    </font>
    <font>
      <b/>
      <i/>
      <sz val="8"/>
      <color rgb="FF000000"/>
      <name val="Arial"/>
    </font>
    <font>
      <sz val="11"/>
      <color rgb="FF000000"/>
      <name val="Times New Roman"/>
    </font>
    <font>
      <sz val="11"/>
      <color rgb="FF000000"/>
      <name val="Arial"/>
    </font>
  </fonts>
  <fills count="5">
    <fill>
      <patternFill patternType="none"/>
    </fill>
    <fill>
      <patternFill patternType="gray125"/>
    </fill>
    <fill>
      <patternFill patternType="solid">
        <fgColor rgb="FFCCFFFF"/>
      </patternFill>
    </fill>
    <fill>
      <patternFill patternType="solid">
        <fgColor rgb="FFFFFFFF"/>
      </patternFill>
    </fill>
    <fill>
      <patternFill patternType="solid">
        <fgColor rgb="FFC0C0C0"/>
      </patternFill>
    </fill>
  </fills>
  <borders count="6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medium">
        <color rgb="FF000000"/>
      </bottom>
      <diagonal/>
    </border>
    <border>
      <left style="thin">
        <color rgb="FF000000"/>
      </left>
      <right/>
      <top/>
      <bottom/>
      <diagonal/>
    </border>
    <border>
      <left/>
      <right style="medium">
        <color rgb="FF000000"/>
      </right>
      <top/>
      <bottom/>
      <diagonal/>
    </border>
    <border>
      <left style="medium">
        <color rgb="FF000000"/>
      </left>
      <right style="medium">
        <color rgb="FF000000"/>
      </right>
      <top style="medium">
        <color rgb="FF000000"/>
      </top>
      <bottom style="thin">
        <color rgb="FF000000"/>
      </bottom>
      <diagonal/>
    </border>
    <border>
      <left style="medium">
        <color rgb="FF000000"/>
      </left>
      <right/>
      <top/>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bottom style="thin">
        <color rgb="FF000000"/>
      </bottom>
      <diagonal/>
    </border>
    <border>
      <left/>
      <right/>
      <top style="thin">
        <color rgb="FF000000"/>
      </top>
      <bottom style="thin">
        <color rgb="FF000000"/>
      </bottom>
      <diagonal/>
    </border>
    <border>
      <left/>
      <right/>
      <top style="thin">
        <color rgb="FF000000"/>
      </top>
      <bottom/>
      <diagonal/>
    </border>
    <border>
      <left style="medium">
        <color rgb="FF000000"/>
      </left>
      <right style="medium">
        <color rgb="FF000000"/>
      </right>
      <top style="thin">
        <color rgb="FF000000"/>
      </top>
      <bottom style="medium">
        <color rgb="FF000000"/>
      </bottom>
      <diagonal/>
    </border>
    <border>
      <left/>
      <right/>
      <top style="medium">
        <color rgb="FF000000"/>
      </top>
      <bottom/>
      <diagonal/>
    </border>
    <border>
      <left/>
      <right style="medium">
        <color rgb="FF000000"/>
      </right>
      <top style="thin">
        <color rgb="FF000000"/>
      </top>
      <bottom style="hair">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medium">
        <color rgb="FF000000"/>
      </right>
      <top style="thin">
        <color rgb="FF000000"/>
      </top>
      <bottom style="hair">
        <color rgb="FF000000"/>
      </bottom>
      <diagonal/>
    </border>
    <border>
      <left/>
      <right style="medium">
        <color rgb="FF000000"/>
      </right>
      <top style="hair">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medium">
        <color rgb="FF000000"/>
      </right>
      <top style="hair">
        <color rgb="FF000000"/>
      </top>
      <bottom/>
      <diagonal/>
    </border>
    <border>
      <left style="medium">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bottom style="hair">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bottom style="hair">
        <color rgb="FF000000"/>
      </bottom>
      <diagonal/>
    </border>
    <border>
      <left/>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hair">
        <color rgb="FF000000"/>
      </bottom>
      <diagonal/>
    </border>
    <border>
      <left style="thin">
        <color rgb="FF000000"/>
      </left>
      <right style="medium">
        <color rgb="FF000000"/>
      </right>
      <top style="hair">
        <color rgb="FF000000"/>
      </top>
      <bottom style="hair">
        <color rgb="FF000000"/>
      </bottom>
      <diagonal/>
    </border>
    <border>
      <left style="thin">
        <color rgb="FF000000"/>
      </left>
      <right style="medium">
        <color rgb="FF000000"/>
      </right>
      <top style="hair">
        <color rgb="FF000000"/>
      </top>
      <bottom/>
      <diagonal/>
    </border>
    <border>
      <left style="thin">
        <color rgb="FF000000"/>
      </left>
      <right style="medium">
        <color rgb="FF000000"/>
      </right>
      <top/>
      <bottom style="hair">
        <color rgb="FF000000"/>
      </bottom>
      <diagonal/>
    </border>
    <border>
      <left style="thin">
        <color rgb="FF000000"/>
      </left>
      <right style="medium">
        <color rgb="FF000000"/>
      </right>
      <top style="hair">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style="thin">
        <color rgb="FF000000"/>
      </top>
      <bottom style="hair">
        <color rgb="FF000000"/>
      </bottom>
      <diagonal/>
    </border>
    <border>
      <left style="thin">
        <color rgb="FF000000"/>
      </left>
      <right/>
      <top style="medium">
        <color rgb="FF000000"/>
      </top>
      <bottom style="thin">
        <color rgb="FF000000"/>
      </bottom>
      <diagonal/>
    </border>
    <border>
      <left style="thin">
        <color rgb="FF000000"/>
      </left>
      <right/>
      <top style="hair">
        <color rgb="FF000000"/>
      </top>
      <bottom/>
      <diagonal/>
    </border>
    <border>
      <left style="thin">
        <color rgb="FF000000"/>
      </left>
      <right/>
      <top/>
      <bottom style="hair">
        <color rgb="FF000000"/>
      </bottom>
      <diagonal/>
    </border>
    <border>
      <left style="thin">
        <color rgb="FF000000"/>
      </left>
      <right/>
      <top/>
      <bottom style="thin">
        <color rgb="FF000000"/>
      </bottom>
      <diagonal/>
    </border>
    <border>
      <left style="thin">
        <color rgb="FF000000"/>
      </left>
      <right/>
      <top style="hair">
        <color rgb="FF000000"/>
      </top>
      <bottom style="hair">
        <color rgb="FF000000"/>
      </bottom>
      <diagonal/>
    </border>
    <border>
      <left style="thin">
        <color rgb="FF000000"/>
      </left>
      <right/>
      <top style="hair">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top style="thin">
        <color rgb="FF000000"/>
      </top>
      <bottom style="medium">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s>
  <cellStyleXfs count="882">
    <xf numFmtId="0" fontId="0" fillId="0" borderId="0"/>
    <xf numFmtId="1" fontId="8" fillId="0" borderId="6">
      <alignment horizontal="center" vertical="top" shrinkToFit="1"/>
    </xf>
    <xf numFmtId="0" fontId="9" fillId="0" borderId="7">
      <alignment horizontal="left" wrapText="1" indent="2"/>
    </xf>
    <xf numFmtId="49" fontId="8" fillId="0" borderId="6">
      <alignment horizontal="left" vertical="top" wrapText="1"/>
    </xf>
    <xf numFmtId="4" fontId="8" fillId="0" borderId="6">
      <alignment horizontal="right" vertical="top" shrinkToFit="1"/>
    </xf>
    <xf numFmtId="49" fontId="9" fillId="0" borderId="6">
      <alignment horizontal="center"/>
    </xf>
    <xf numFmtId="4" fontId="10" fillId="2" borderId="6">
      <alignment horizontal="right" vertical="top" shrinkToFit="1"/>
    </xf>
    <xf numFmtId="0" fontId="7" fillId="0" borderId="0"/>
    <xf numFmtId="0" fontId="1" fillId="0" borderId="0"/>
    <xf numFmtId="0" fontId="2" fillId="0" borderId="0"/>
    <xf numFmtId="164" fontId="3" fillId="0" borderId="0" applyFont="0" applyFill="0" applyBorder="0" applyAlignment="0" applyProtection="0"/>
    <xf numFmtId="0" fontId="13" fillId="0" borderId="7">
      <alignment horizontal="left" wrapText="1" indent="2"/>
    </xf>
    <xf numFmtId="0" fontId="14" fillId="0" borderId="0"/>
    <xf numFmtId="0" fontId="15" fillId="0" borderId="0"/>
    <xf numFmtId="0" fontId="16" fillId="0" borderId="0">
      <alignment horizontal="center" wrapText="1"/>
    </xf>
    <xf numFmtId="0" fontId="17" fillId="0" borderId="8"/>
    <xf numFmtId="0" fontId="17" fillId="0" borderId="0"/>
    <xf numFmtId="0" fontId="18" fillId="0" borderId="0"/>
    <xf numFmtId="0" fontId="16" fillId="0" borderId="0">
      <alignment horizontal="left" wrapText="1"/>
    </xf>
    <xf numFmtId="0" fontId="19" fillId="0" borderId="0"/>
    <xf numFmtId="0" fontId="17" fillId="0" borderId="9"/>
    <xf numFmtId="0" fontId="13" fillId="0" borderId="10">
      <alignment horizontal="center"/>
    </xf>
    <xf numFmtId="0" fontId="18" fillId="0" borderId="11"/>
    <xf numFmtId="0" fontId="13" fillId="0" borderId="0">
      <alignment horizontal="left"/>
    </xf>
    <xf numFmtId="0" fontId="20" fillId="0" borderId="0">
      <alignment horizontal="center" vertical="top"/>
    </xf>
    <xf numFmtId="49" fontId="21" fillId="0" borderId="12">
      <alignment horizontal="right"/>
    </xf>
    <xf numFmtId="49" fontId="18" fillId="0" borderId="13">
      <alignment horizontal="center"/>
    </xf>
    <xf numFmtId="0" fontId="18" fillId="0" borderId="14"/>
    <xf numFmtId="49" fontId="18" fillId="0" borderId="0"/>
    <xf numFmtId="49" fontId="13" fillId="0" borderId="0">
      <alignment horizontal="right"/>
    </xf>
    <xf numFmtId="0" fontId="13" fillId="0" borderId="0"/>
    <xf numFmtId="0" fontId="13" fillId="0" borderId="0">
      <alignment horizontal="center"/>
    </xf>
    <xf numFmtId="0" fontId="13" fillId="0" borderId="12">
      <alignment horizontal="right"/>
    </xf>
    <xf numFmtId="166" fontId="13" fillId="0" borderId="15">
      <alignment horizontal="center"/>
    </xf>
    <xf numFmtId="49" fontId="13" fillId="0" borderId="0"/>
    <xf numFmtId="0" fontId="13" fillId="0" borderId="0">
      <alignment horizontal="right"/>
    </xf>
    <xf numFmtId="0" fontId="13" fillId="0" borderId="16">
      <alignment horizontal="center"/>
    </xf>
    <xf numFmtId="0" fontId="13" fillId="0" borderId="8">
      <alignment wrapText="1"/>
    </xf>
    <xf numFmtId="49" fontId="13" fillId="0" borderId="17">
      <alignment horizontal="center"/>
    </xf>
    <xf numFmtId="0" fontId="13" fillId="0" borderId="18">
      <alignment wrapText="1"/>
    </xf>
    <xf numFmtId="49" fontId="13" fillId="0" borderId="15">
      <alignment horizontal="center"/>
    </xf>
    <xf numFmtId="0" fontId="13" fillId="0" borderId="19">
      <alignment horizontal="left"/>
    </xf>
    <xf numFmtId="49" fontId="13" fillId="0" borderId="19"/>
    <xf numFmtId="0" fontId="13" fillId="0" borderId="15">
      <alignment horizontal="center"/>
    </xf>
    <xf numFmtId="49" fontId="13" fillId="0" borderId="20">
      <alignment horizontal="center"/>
    </xf>
    <xf numFmtId="0" fontId="22" fillId="0" borderId="0"/>
    <xf numFmtId="0" fontId="22" fillId="0" borderId="21"/>
    <xf numFmtId="49" fontId="13" fillId="0" borderId="6">
      <alignment horizontal="center" vertical="center" wrapText="1"/>
    </xf>
    <xf numFmtId="49" fontId="13" fillId="0" borderId="10">
      <alignment horizontal="center" vertical="center" wrapText="1"/>
    </xf>
    <xf numFmtId="0" fontId="13" fillId="0" borderId="22">
      <alignment horizontal="left" wrapText="1"/>
    </xf>
    <xf numFmtId="49" fontId="13" fillId="0" borderId="23">
      <alignment horizontal="center" wrapText="1"/>
    </xf>
    <xf numFmtId="49" fontId="13" fillId="0" borderId="24">
      <alignment horizontal="center"/>
    </xf>
    <xf numFmtId="4" fontId="13" fillId="0" borderId="6">
      <alignment horizontal="right"/>
    </xf>
    <xf numFmtId="4" fontId="13" fillId="0" borderId="7">
      <alignment horizontal="right"/>
    </xf>
    <xf numFmtId="0" fontId="13" fillId="0" borderId="25">
      <alignment horizontal="left" wrapText="1"/>
    </xf>
    <xf numFmtId="0" fontId="13" fillId="0" borderId="26">
      <alignment horizontal="left" wrapText="1" indent="1"/>
    </xf>
    <xf numFmtId="49" fontId="13" fillId="0" borderId="27">
      <alignment horizontal="center" wrapText="1"/>
    </xf>
    <xf numFmtId="49" fontId="13" fillId="0" borderId="28">
      <alignment horizontal="center"/>
    </xf>
    <xf numFmtId="49" fontId="13" fillId="0" borderId="29">
      <alignment horizontal="center"/>
    </xf>
    <xf numFmtId="0" fontId="13" fillId="0" borderId="30">
      <alignment horizontal="left" wrapText="1" indent="1"/>
    </xf>
    <xf numFmtId="49" fontId="13" fillId="0" borderId="31">
      <alignment horizontal="center"/>
    </xf>
    <xf numFmtId="49" fontId="13" fillId="0" borderId="6">
      <alignment horizontal="center"/>
    </xf>
    <xf numFmtId="0" fontId="13" fillId="0" borderId="32">
      <alignment horizontal="left" wrapText="1" indent="2"/>
    </xf>
    <xf numFmtId="0" fontId="13" fillId="0" borderId="21"/>
    <xf numFmtId="0" fontId="13" fillId="3" borderId="21"/>
    <xf numFmtId="0" fontId="13" fillId="3" borderId="0"/>
    <xf numFmtId="0" fontId="13" fillId="0" borderId="0">
      <alignment horizontal="left" wrapText="1"/>
    </xf>
    <xf numFmtId="49" fontId="13" fillId="0" borderId="0">
      <alignment horizontal="center" wrapText="1"/>
    </xf>
    <xf numFmtId="49" fontId="13" fillId="0" borderId="0">
      <alignment horizontal="center"/>
    </xf>
    <xf numFmtId="0" fontId="13" fillId="0" borderId="8">
      <alignment horizontal="left"/>
    </xf>
    <xf numFmtId="49" fontId="13" fillId="0" borderId="8"/>
    <xf numFmtId="0" fontId="13" fillId="0" borderId="8"/>
    <xf numFmtId="0" fontId="18" fillId="0" borderId="8"/>
    <xf numFmtId="0" fontId="13" fillId="0" borderId="33">
      <alignment horizontal="left" wrapText="1"/>
    </xf>
    <xf numFmtId="49" fontId="13" fillId="0" borderId="24">
      <alignment horizontal="center" wrapText="1"/>
    </xf>
    <xf numFmtId="4" fontId="13" fillId="0" borderId="34">
      <alignment horizontal="right"/>
    </xf>
    <xf numFmtId="4" fontId="13" fillId="0" borderId="35">
      <alignment horizontal="right"/>
    </xf>
    <xf numFmtId="0" fontId="13" fillId="0" borderId="36">
      <alignment horizontal="left" wrapText="1"/>
    </xf>
    <xf numFmtId="49" fontId="13" fillId="0" borderId="31">
      <alignment horizontal="center" wrapText="1"/>
    </xf>
    <xf numFmtId="49" fontId="13" fillId="0" borderId="7">
      <alignment horizontal="center"/>
    </xf>
    <xf numFmtId="0" fontId="13" fillId="0" borderId="18"/>
    <xf numFmtId="0" fontId="13" fillId="0" borderId="37"/>
    <xf numFmtId="0" fontId="15" fillId="0" borderId="32">
      <alignment horizontal="left" wrapText="1"/>
    </xf>
    <xf numFmtId="0" fontId="13" fillId="0" borderId="38">
      <alignment horizontal="center" wrapText="1"/>
    </xf>
    <xf numFmtId="49" fontId="13" fillId="0" borderId="39">
      <alignment horizontal="center" wrapText="1"/>
    </xf>
    <xf numFmtId="4" fontId="13" fillId="0" borderId="24">
      <alignment horizontal="right"/>
    </xf>
    <xf numFmtId="4" fontId="13" fillId="0" borderId="40">
      <alignment horizontal="right"/>
    </xf>
    <xf numFmtId="0" fontId="15" fillId="0" borderId="15">
      <alignment horizontal="left" wrapText="1"/>
    </xf>
    <xf numFmtId="0" fontId="18" fillId="0" borderId="21"/>
    <xf numFmtId="0" fontId="13" fillId="0" borderId="0">
      <alignment horizontal="center" wrapText="1"/>
    </xf>
    <xf numFmtId="0" fontId="15" fillId="0" borderId="0">
      <alignment horizontal="center"/>
    </xf>
    <xf numFmtId="0" fontId="15" fillId="0" borderId="8"/>
    <xf numFmtId="49" fontId="13" fillId="0" borderId="8">
      <alignment horizontal="left"/>
    </xf>
    <xf numFmtId="0" fontId="13" fillId="0" borderId="26">
      <alignment horizontal="left" wrapText="1"/>
    </xf>
    <xf numFmtId="0" fontId="13" fillId="0" borderId="30">
      <alignment horizontal="left" wrapText="1"/>
    </xf>
    <xf numFmtId="0" fontId="18" fillId="0" borderId="28"/>
    <xf numFmtId="0" fontId="18" fillId="0" borderId="29"/>
    <xf numFmtId="0" fontId="13" fillId="0" borderId="33">
      <alignment horizontal="left" wrapText="1" indent="1"/>
    </xf>
    <xf numFmtId="49" fontId="13" fillId="0" borderId="41">
      <alignment horizontal="center" wrapText="1"/>
    </xf>
    <xf numFmtId="49" fontId="13" fillId="0" borderId="34">
      <alignment horizontal="center"/>
    </xf>
    <xf numFmtId="0" fontId="13" fillId="0" borderId="36">
      <alignment horizontal="left" wrapText="1" indent="1"/>
    </xf>
    <xf numFmtId="0" fontId="13" fillId="0" borderId="26">
      <alignment horizontal="left" wrapText="1" indent="2"/>
    </xf>
    <xf numFmtId="0" fontId="13" fillId="0" borderId="30">
      <alignment horizontal="left" wrapText="1" indent="2"/>
    </xf>
    <xf numFmtId="49" fontId="13" fillId="0" borderId="41">
      <alignment horizontal="center"/>
    </xf>
    <xf numFmtId="0" fontId="18" fillId="0" borderId="19"/>
    <xf numFmtId="0" fontId="15" fillId="0" borderId="42">
      <alignment horizontal="center" vertical="center" textRotation="90" wrapText="1"/>
    </xf>
    <xf numFmtId="0" fontId="13" fillId="0" borderId="6">
      <alignment horizontal="center" vertical="top" wrapText="1"/>
    </xf>
    <xf numFmtId="0" fontId="13" fillId="0" borderId="6">
      <alignment horizontal="center" vertical="top"/>
    </xf>
    <xf numFmtId="49" fontId="13" fillId="0" borderId="6">
      <alignment horizontal="center" vertical="top" wrapText="1"/>
    </xf>
    <xf numFmtId="0" fontId="15" fillId="0" borderId="43"/>
    <xf numFmtId="49" fontId="15" fillId="0" borderId="23">
      <alignment horizontal="center"/>
    </xf>
    <xf numFmtId="0" fontId="22" fillId="0" borderId="14"/>
    <xf numFmtId="49" fontId="23" fillId="0" borderId="44">
      <alignment horizontal="left" vertical="center" wrapText="1"/>
    </xf>
    <xf numFmtId="49" fontId="15" fillId="0" borderId="31">
      <alignment horizontal="center" vertical="center" wrapText="1"/>
    </xf>
    <xf numFmtId="49" fontId="13" fillId="0" borderId="45">
      <alignment horizontal="left" vertical="center" wrapText="1" indent="2"/>
    </xf>
    <xf numFmtId="49" fontId="13" fillId="0" borderId="27">
      <alignment horizontal="center" vertical="center" wrapText="1"/>
    </xf>
    <xf numFmtId="0" fontId="13" fillId="0" borderId="28"/>
    <xf numFmtId="4" fontId="13" fillId="0" borderId="28">
      <alignment horizontal="right"/>
    </xf>
    <xf numFmtId="4" fontId="13" fillId="0" borderId="29">
      <alignment horizontal="right"/>
    </xf>
    <xf numFmtId="49" fontId="13" fillId="0" borderId="46">
      <alignment horizontal="left" vertical="center" wrapText="1" indent="3"/>
    </xf>
    <xf numFmtId="49" fontId="13" fillId="0" borderId="41">
      <alignment horizontal="center" vertical="center" wrapText="1"/>
    </xf>
    <xf numFmtId="49" fontId="13" fillId="0" borderId="44">
      <alignment horizontal="left" vertical="center" wrapText="1" indent="3"/>
    </xf>
    <xf numFmtId="49" fontId="13" fillId="0" borderId="31">
      <alignment horizontal="center" vertical="center" wrapText="1"/>
    </xf>
    <xf numFmtId="49" fontId="13" fillId="0" borderId="47">
      <alignment horizontal="left" vertical="center" wrapText="1" indent="3"/>
    </xf>
    <xf numFmtId="0" fontId="23" fillId="0" borderId="43">
      <alignment horizontal="left" vertical="center" wrapText="1"/>
    </xf>
    <xf numFmtId="49" fontId="13" fillId="0" borderId="48">
      <alignment horizontal="center" vertical="center" wrapText="1"/>
    </xf>
    <xf numFmtId="4" fontId="13" fillId="0" borderId="10">
      <alignment horizontal="right"/>
    </xf>
    <xf numFmtId="4" fontId="13" fillId="0" borderId="49">
      <alignment horizontal="right"/>
    </xf>
    <xf numFmtId="0" fontId="15" fillId="0" borderId="19">
      <alignment horizontal="center" vertical="center" textRotation="90" wrapText="1"/>
    </xf>
    <xf numFmtId="49" fontId="13" fillId="0" borderId="19">
      <alignment horizontal="left" vertical="center" wrapText="1" indent="3"/>
    </xf>
    <xf numFmtId="49" fontId="13" fillId="0" borderId="21">
      <alignment horizontal="center" vertical="center" wrapText="1"/>
    </xf>
    <xf numFmtId="4" fontId="13" fillId="0" borderId="21">
      <alignment horizontal="right"/>
    </xf>
    <xf numFmtId="0" fontId="13" fillId="0" borderId="0">
      <alignment vertical="center"/>
    </xf>
    <xf numFmtId="49" fontId="13" fillId="0" borderId="0">
      <alignment horizontal="left" vertical="center" wrapText="1" indent="3"/>
    </xf>
    <xf numFmtId="49" fontId="13" fillId="0" borderId="0">
      <alignment horizontal="center" vertical="center" wrapText="1"/>
    </xf>
    <xf numFmtId="4" fontId="13" fillId="0" borderId="0">
      <alignment horizontal="right" shrinkToFit="1"/>
    </xf>
    <xf numFmtId="0" fontId="15" fillId="0" borderId="8">
      <alignment horizontal="center" vertical="center" textRotation="90" wrapText="1"/>
    </xf>
    <xf numFmtId="49" fontId="13" fillId="0" borderId="8">
      <alignment horizontal="left" vertical="center" wrapText="1" indent="3"/>
    </xf>
    <xf numFmtId="49" fontId="13" fillId="0" borderId="8">
      <alignment horizontal="center" vertical="center" wrapText="1"/>
    </xf>
    <xf numFmtId="4" fontId="13" fillId="0" borderId="8">
      <alignment horizontal="right"/>
    </xf>
    <xf numFmtId="49" fontId="15" fillId="0" borderId="23">
      <alignment horizontal="center" vertical="center" wrapText="1"/>
    </xf>
    <xf numFmtId="0" fontId="13" fillId="0" borderId="29"/>
    <xf numFmtId="0" fontId="15" fillId="0" borderId="19">
      <alignment horizontal="center" vertical="center" textRotation="90"/>
    </xf>
    <xf numFmtId="0" fontId="15" fillId="0" borderId="8">
      <alignment horizontal="center" vertical="center" textRotation="90"/>
    </xf>
    <xf numFmtId="0" fontId="15" fillId="0" borderId="42">
      <alignment horizontal="center" vertical="center" textRotation="90"/>
    </xf>
    <xf numFmtId="49" fontId="23" fillId="0" borderId="43">
      <alignment horizontal="left" vertical="center" wrapText="1"/>
    </xf>
    <xf numFmtId="0" fontId="15" fillId="0" borderId="6">
      <alignment horizontal="center" vertical="center" textRotation="90"/>
    </xf>
    <xf numFmtId="0" fontId="15" fillId="0" borderId="23">
      <alignment horizontal="center" vertical="center"/>
    </xf>
    <xf numFmtId="0" fontId="13" fillId="0" borderId="44">
      <alignment horizontal="left" vertical="center" wrapText="1"/>
    </xf>
    <xf numFmtId="0" fontId="13" fillId="0" borderId="27">
      <alignment horizontal="center" vertical="center"/>
    </xf>
    <xf numFmtId="0" fontId="13" fillId="0" borderId="41">
      <alignment horizontal="center" vertical="center"/>
    </xf>
    <xf numFmtId="0" fontId="13" fillId="0" borderId="31">
      <alignment horizontal="center" vertical="center"/>
    </xf>
    <xf numFmtId="0" fontId="13" fillId="0" borderId="47">
      <alignment horizontal="left" vertical="center" wrapText="1"/>
    </xf>
    <xf numFmtId="0" fontId="15" fillId="0" borderId="31">
      <alignment horizontal="center" vertical="center"/>
    </xf>
    <xf numFmtId="0" fontId="13" fillId="0" borderId="48">
      <alignment horizontal="center" vertical="center"/>
    </xf>
    <xf numFmtId="49" fontId="15" fillId="0" borderId="23">
      <alignment horizontal="center" vertical="center"/>
    </xf>
    <xf numFmtId="49" fontId="13" fillId="0" borderId="44">
      <alignment horizontal="left" vertical="center" wrapText="1"/>
    </xf>
    <xf numFmtId="49" fontId="13" fillId="0" borderId="27">
      <alignment horizontal="center" vertical="center"/>
    </xf>
    <xf numFmtId="49" fontId="13" fillId="0" borderId="41">
      <alignment horizontal="center" vertical="center"/>
    </xf>
    <xf numFmtId="49" fontId="13" fillId="0" borderId="31">
      <alignment horizontal="center" vertical="center"/>
    </xf>
    <xf numFmtId="49" fontId="13" fillId="0" borderId="47">
      <alignment horizontal="left" vertical="center" wrapText="1"/>
    </xf>
    <xf numFmtId="49" fontId="13" fillId="0" borderId="48">
      <alignment horizontal="center" vertical="center"/>
    </xf>
    <xf numFmtId="49" fontId="13" fillId="0" borderId="8">
      <alignment horizontal="center" wrapText="1"/>
    </xf>
    <xf numFmtId="0" fontId="13" fillId="0" borderId="8">
      <alignment horizontal="center"/>
    </xf>
    <xf numFmtId="49" fontId="13" fillId="0" borderId="0">
      <alignment horizontal="left"/>
    </xf>
    <xf numFmtId="0" fontId="13" fillId="0" borderId="19">
      <alignment horizontal="center"/>
    </xf>
    <xf numFmtId="49" fontId="13" fillId="0" borderId="19">
      <alignment horizontal="center"/>
    </xf>
    <xf numFmtId="0" fontId="24" fillId="0" borderId="8">
      <alignment wrapText="1"/>
    </xf>
    <xf numFmtId="0" fontId="25" fillId="0" borderId="8"/>
    <xf numFmtId="0" fontId="24" fillId="0" borderId="6">
      <alignment wrapText="1"/>
    </xf>
    <xf numFmtId="0" fontId="24" fillId="0" borderId="19">
      <alignment wrapText="1"/>
    </xf>
    <xf numFmtId="0" fontId="25" fillId="0" borderId="19"/>
    <xf numFmtId="0" fontId="14" fillId="0" borderId="0"/>
    <xf numFmtId="0" fontId="14" fillId="0" borderId="0"/>
    <xf numFmtId="0" fontId="14" fillId="0" borderId="0"/>
    <xf numFmtId="0" fontId="22" fillId="0" borderId="0"/>
    <xf numFmtId="0" fontId="22" fillId="0" borderId="0"/>
    <xf numFmtId="0" fontId="18" fillId="4" borderId="0"/>
    <xf numFmtId="0" fontId="22" fillId="0" borderId="0"/>
    <xf numFmtId="49" fontId="9" fillId="0" borderId="24">
      <alignment horizontal="center"/>
    </xf>
    <xf numFmtId="0" fontId="16" fillId="0" borderId="0">
      <alignment horizontal="center" wrapText="1"/>
    </xf>
    <xf numFmtId="0" fontId="17" fillId="0" borderId="8"/>
    <xf numFmtId="0" fontId="17" fillId="0" borderId="0"/>
    <xf numFmtId="0" fontId="9" fillId="0" borderId="19">
      <alignment horizontal="left"/>
    </xf>
    <xf numFmtId="0" fontId="16" fillId="0" borderId="0">
      <alignment horizontal="left" wrapText="1"/>
    </xf>
    <xf numFmtId="49" fontId="9" fillId="0" borderId="0"/>
    <xf numFmtId="0" fontId="9" fillId="0" borderId="26">
      <alignment horizontal="left" wrapText="1" indent="1"/>
    </xf>
    <xf numFmtId="0" fontId="17" fillId="0" borderId="9"/>
    <xf numFmtId="0" fontId="13" fillId="0" borderId="10">
      <alignment horizontal="center"/>
    </xf>
    <xf numFmtId="0" fontId="18" fillId="0" borderId="11"/>
    <xf numFmtId="49" fontId="9" fillId="0" borderId="11">
      <alignment horizontal="center"/>
    </xf>
    <xf numFmtId="0" fontId="30" fillId="0" borderId="21"/>
    <xf numFmtId="49" fontId="21" fillId="0" borderId="12">
      <alignment horizontal="right"/>
    </xf>
    <xf numFmtId="49" fontId="18" fillId="0" borderId="13">
      <alignment horizontal="center"/>
    </xf>
    <xf numFmtId="0" fontId="18" fillId="0" borderId="14"/>
    <xf numFmtId="49" fontId="18" fillId="0" borderId="0"/>
    <xf numFmtId="49" fontId="13" fillId="0" borderId="0">
      <alignment horizontal="right"/>
    </xf>
    <xf numFmtId="0" fontId="9" fillId="0" borderId="38">
      <alignment horizontal="center" wrapText="1"/>
    </xf>
    <xf numFmtId="0" fontId="13" fillId="0" borderId="0">
      <alignment horizontal="center"/>
    </xf>
    <xf numFmtId="0" fontId="13" fillId="0" borderId="12">
      <alignment horizontal="right"/>
    </xf>
    <xf numFmtId="166" fontId="13" fillId="0" borderId="15">
      <alignment horizontal="center"/>
    </xf>
    <xf numFmtId="49" fontId="9" fillId="0" borderId="6">
      <alignment horizontal="center" vertical="center" wrapText="1"/>
    </xf>
    <xf numFmtId="0" fontId="13" fillId="0" borderId="0">
      <alignment horizontal="right"/>
    </xf>
    <xf numFmtId="0" fontId="13" fillId="0" borderId="16">
      <alignment horizontal="center"/>
    </xf>
    <xf numFmtId="0" fontId="13" fillId="0" borderId="8">
      <alignment wrapText="1"/>
    </xf>
    <xf numFmtId="49" fontId="13" fillId="0" borderId="17">
      <alignment horizontal="center"/>
    </xf>
    <xf numFmtId="0" fontId="13" fillId="0" borderId="18">
      <alignment wrapText="1"/>
    </xf>
    <xf numFmtId="49" fontId="13" fillId="0" borderId="15">
      <alignment horizontal="center"/>
    </xf>
    <xf numFmtId="4" fontId="9" fillId="0" borderId="7">
      <alignment horizontal="right"/>
    </xf>
    <xf numFmtId="0" fontId="9" fillId="0" borderId="37"/>
    <xf numFmtId="0" fontId="13" fillId="0" borderId="15">
      <alignment horizontal="center"/>
    </xf>
    <xf numFmtId="49" fontId="13" fillId="0" borderId="20">
      <alignment horizontal="center"/>
    </xf>
    <xf numFmtId="0" fontId="22" fillId="0" borderId="21"/>
    <xf numFmtId="49" fontId="9" fillId="0" borderId="20">
      <alignment horizontal="center"/>
    </xf>
    <xf numFmtId="49" fontId="13" fillId="0" borderId="42">
      <alignment horizontal="center" vertical="center" wrapText="1"/>
    </xf>
    <xf numFmtId="49" fontId="13" fillId="0" borderId="34">
      <alignment horizontal="center" vertical="center" wrapText="1"/>
    </xf>
    <xf numFmtId="49" fontId="13" fillId="0" borderId="10">
      <alignment horizontal="center" vertical="center" wrapText="1"/>
    </xf>
    <xf numFmtId="4" fontId="9" fillId="0" borderId="6">
      <alignment horizontal="right"/>
    </xf>
    <xf numFmtId="49" fontId="9" fillId="0" borderId="28">
      <alignment horizontal="center"/>
    </xf>
    <xf numFmtId="4" fontId="9" fillId="0" borderId="50">
      <alignment horizontal="right"/>
    </xf>
    <xf numFmtId="4" fontId="13" fillId="0" borderId="6">
      <alignment horizontal="right"/>
    </xf>
    <xf numFmtId="4" fontId="13" fillId="0" borderId="7">
      <alignment horizontal="right"/>
    </xf>
    <xf numFmtId="0" fontId="13" fillId="0" borderId="25">
      <alignment horizontal="left" wrapText="1"/>
    </xf>
    <xf numFmtId="4" fontId="13" fillId="0" borderId="50">
      <alignment horizontal="right"/>
    </xf>
    <xf numFmtId="49" fontId="9" fillId="0" borderId="27">
      <alignment horizontal="center" wrapText="1"/>
    </xf>
    <xf numFmtId="4" fontId="9" fillId="0" borderId="24">
      <alignment horizontal="right"/>
    </xf>
    <xf numFmtId="49" fontId="9" fillId="0" borderId="0">
      <alignment horizontal="center"/>
    </xf>
    <xf numFmtId="0" fontId="13" fillId="0" borderId="30">
      <alignment horizontal="left" wrapText="1" indent="1"/>
    </xf>
    <xf numFmtId="49" fontId="13" fillId="0" borderId="51">
      <alignment horizontal="center"/>
    </xf>
    <xf numFmtId="49" fontId="13" fillId="0" borderId="11">
      <alignment horizontal="center"/>
    </xf>
    <xf numFmtId="49" fontId="13" fillId="0" borderId="0">
      <alignment horizontal="center"/>
    </xf>
    <xf numFmtId="4" fontId="9" fillId="0" borderId="34">
      <alignment horizontal="right"/>
    </xf>
    <xf numFmtId="0" fontId="26" fillId="0" borderId="32">
      <alignment horizontal="left" wrapText="1"/>
    </xf>
    <xf numFmtId="4" fontId="9" fillId="0" borderId="40">
      <alignment horizontal="right"/>
    </xf>
    <xf numFmtId="0" fontId="13" fillId="0" borderId="32">
      <alignment horizontal="left" wrapText="1" indent="2"/>
    </xf>
    <xf numFmtId="49" fontId="9" fillId="0" borderId="19"/>
    <xf numFmtId="0" fontId="13" fillId="3" borderId="21"/>
    <xf numFmtId="0" fontId="13" fillId="3" borderId="0"/>
    <xf numFmtId="0" fontId="13" fillId="0" borderId="0">
      <alignment horizontal="left" wrapText="1"/>
    </xf>
    <xf numFmtId="49" fontId="13" fillId="0" borderId="0">
      <alignment horizontal="center" wrapText="1"/>
    </xf>
    <xf numFmtId="0" fontId="13" fillId="0" borderId="8">
      <alignment horizontal="left"/>
    </xf>
    <xf numFmtId="49" fontId="13" fillId="0" borderId="8"/>
    <xf numFmtId="0" fontId="13" fillId="0" borderId="8"/>
    <xf numFmtId="0" fontId="13" fillId="0" borderId="33">
      <alignment horizontal="left" wrapText="1"/>
    </xf>
    <xf numFmtId="49" fontId="13" fillId="0" borderId="24">
      <alignment horizontal="center" wrapText="1"/>
    </xf>
    <xf numFmtId="4" fontId="13" fillId="0" borderId="34">
      <alignment horizontal="right"/>
    </xf>
    <xf numFmtId="4" fontId="13" fillId="0" borderId="35">
      <alignment horizontal="right"/>
    </xf>
    <xf numFmtId="0" fontId="13" fillId="0" borderId="36">
      <alignment horizontal="left" wrapText="1"/>
    </xf>
    <xf numFmtId="49" fontId="13" fillId="0" borderId="31">
      <alignment horizontal="center" wrapText="1"/>
    </xf>
    <xf numFmtId="49" fontId="13" fillId="0" borderId="7">
      <alignment horizontal="center"/>
    </xf>
    <xf numFmtId="0" fontId="13" fillId="0" borderId="18"/>
    <xf numFmtId="0" fontId="13" fillId="0" borderId="37"/>
    <xf numFmtId="0" fontId="15" fillId="0" borderId="32">
      <alignment horizontal="left" wrapText="1"/>
    </xf>
    <xf numFmtId="0" fontId="13" fillId="0" borderId="38">
      <alignment horizontal="center" wrapText="1"/>
    </xf>
    <xf numFmtId="49" fontId="13" fillId="0" borderId="39">
      <alignment horizontal="center" wrapText="1"/>
    </xf>
    <xf numFmtId="4" fontId="13" fillId="0" borderId="24">
      <alignment horizontal="right"/>
    </xf>
    <xf numFmtId="4" fontId="13" fillId="0" borderId="40">
      <alignment horizontal="right"/>
    </xf>
    <xf numFmtId="0" fontId="15" fillId="0" borderId="15">
      <alignment horizontal="left" wrapText="1"/>
    </xf>
    <xf numFmtId="0" fontId="18" fillId="0" borderId="21"/>
    <xf numFmtId="0" fontId="13" fillId="0" borderId="0">
      <alignment horizontal="center" wrapText="1"/>
    </xf>
    <xf numFmtId="0" fontId="15" fillId="0" borderId="0">
      <alignment horizontal="center"/>
    </xf>
    <xf numFmtId="0" fontId="15" fillId="0" borderId="8"/>
    <xf numFmtId="49" fontId="13" fillId="0" borderId="8">
      <alignment horizontal="left"/>
    </xf>
    <xf numFmtId="49" fontId="13" fillId="0" borderId="34">
      <alignment horizontal="center"/>
    </xf>
    <xf numFmtId="0" fontId="13" fillId="0" borderId="26">
      <alignment horizontal="left" wrapText="1"/>
    </xf>
    <xf numFmtId="49" fontId="13" fillId="0" borderId="29">
      <alignment horizontal="center"/>
    </xf>
    <xf numFmtId="0" fontId="13" fillId="0" borderId="30">
      <alignment horizontal="left" wrapText="1"/>
    </xf>
    <xf numFmtId="0" fontId="18" fillId="0" borderId="28"/>
    <xf numFmtId="0" fontId="18" fillId="0" borderId="29"/>
    <xf numFmtId="0" fontId="13" fillId="0" borderId="33">
      <alignment horizontal="left" wrapText="1" indent="1"/>
    </xf>
    <xf numFmtId="49" fontId="13" fillId="0" borderId="41">
      <alignment horizontal="center" wrapText="1"/>
    </xf>
    <xf numFmtId="0" fontId="13" fillId="0" borderId="36">
      <alignment horizontal="left" wrapText="1" indent="1"/>
    </xf>
    <xf numFmtId="0" fontId="13" fillId="0" borderId="26">
      <alignment horizontal="left" wrapText="1" indent="2"/>
    </xf>
    <xf numFmtId="0" fontId="13" fillId="0" borderId="30">
      <alignment horizontal="left" wrapText="1" indent="2"/>
    </xf>
    <xf numFmtId="49" fontId="13" fillId="0" borderId="41">
      <alignment horizontal="center"/>
    </xf>
    <xf numFmtId="0" fontId="18" fillId="0" borderId="19"/>
    <xf numFmtId="0" fontId="18" fillId="0" borderId="8"/>
    <xf numFmtId="0" fontId="15" fillId="0" borderId="42">
      <alignment horizontal="center" vertical="center" textRotation="90" wrapText="1"/>
    </xf>
    <xf numFmtId="0" fontId="13" fillId="0" borderId="6">
      <alignment horizontal="center" vertical="top" wrapText="1"/>
    </xf>
    <xf numFmtId="0" fontId="13" fillId="0" borderId="28">
      <alignment horizontal="center" vertical="top"/>
    </xf>
    <xf numFmtId="0" fontId="13" fillId="0" borderId="6">
      <alignment horizontal="center" vertical="top"/>
    </xf>
    <xf numFmtId="49" fontId="13" fillId="0" borderId="6">
      <alignment horizontal="center" vertical="top" wrapText="1"/>
    </xf>
    <xf numFmtId="0" fontId="15" fillId="0" borderId="43"/>
    <xf numFmtId="49" fontId="15" fillId="0" borderId="23">
      <alignment horizontal="center"/>
    </xf>
    <xf numFmtId="0" fontId="22" fillId="0" borderId="14"/>
    <xf numFmtId="49" fontId="23" fillId="0" borderId="44">
      <alignment horizontal="left" vertical="center" wrapText="1"/>
    </xf>
    <xf numFmtId="49" fontId="15" fillId="0" borderId="31">
      <alignment horizontal="center" vertical="center" wrapText="1"/>
    </xf>
    <xf numFmtId="49" fontId="13" fillId="0" borderId="45">
      <alignment horizontal="left" vertical="center" wrapText="1" indent="2"/>
    </xf>
    <xf numFmtId="49" fontId="13" fillId="0" borderId="27">
      <alignment horizontal="center" vertical="center" wrapText="1"/>
    </xf>
    <xf numFmtId="0" fontId="13" fillId="0" borderId="28"/>
    <xf numFmtId="4" fontId="13" fillId="0" borderId="28">
      <alignment horizontal="right"/>
    </xf>
    <xf numFmtId="4" fontId="13" fillId="0" borderId="29">
      <alignment horizontal="right"/>
    </xf>
    <xf numFmtId="49" fontId="13" fillId="0" borderId="46">
      <alignment horizontal="left" vertical="center" wrapText="1" indent="3"/>
    </xf>
    <xf numFmtId="49" fontId="13" fillId="0" borderId="41">
      <alignment horizontal="center" vertical="center" wrapText="1"/>
    </xf>
    <xf numFmtId="49" fontId="13" fillId="0" borderId="44">
      <alignment horizontal="left" vertical="center" wrapText="1" indent="3"/>
    </xf>
    <xf numFmtId="49" fontId="13" fillId="0" borderId="31">
      <alignment horizontal="center" vertical="center" wrapText="1"/>
    </xf>
    <xf numFmtId="49" fontId="13" fillId="0" borderId="47">
      <alignment horizontal="left" vertical="center" wrapText="1" indent="3"/>
    </xf>
    <xf numFmtId="0" fontId="23" fillId="0" borderId="43">
      <alignment horizontal="left" vertical="center" wrapText="1"/>
    </xf>
    <xf numFmtId="49" fontId="13" fillId="0" borderId="48">
      <alignment horizontal="center" vertical="center" wrapText="1"/>
    </xf>
    <xf numFmtId="4" fontId="13" fillId="0" borderId="10">
      <alignment horizontal="right"/>
    </xf>
    <xf numFmtId="4" fontId="13" fillId="0" borderId="49">
      <alignment horizontal="right"/>
    </xf>
    <xf numFmtId="0" fontId="15" fillId="0" borderId="19">
      <alignment horizontal="center" vertical="center" textRotation="90" wrapText="1"/>
    </xf>
    <xf numFmtId="49" fontId="13" fillId="0" borderId="19">
      <alignment horizontal="left" vertical="center" wrapText="1" indent="3"/>
    </xf>
    <xf numFmtId="49" fontId="13" fillId="0" borderId="21">
      <alignment horizontal="center" vertical="center" wrapText="1"/>
    </xf>
    <xf numFmtId="4" fontId="13" fillId="0" borderId="21">
      <alignment horizontal="right"/>
    </xf>
    <xf numFmtId="0" fontId="13" fillId="0" borderId="0">
      <alignment vertical="center"/>
    </xf>
    <xf numFmtId="49" fontId="13" fillId="0" borderId="0">
      <alignment horizontal="left" vertical="center" wrapText="1" indent="3"/>
    </xf>
    <xf numFmtId="49" fontId="13" fillId="0" borderId="0">
      <alignment horizontal="center" vertical="center" wrapText="1"/>
    </xf>
    <xf numFmtId="4" fontId="13" fillId="0" borderId="0">
      <alignment horizontal="right" shrinkToFit="1"/>
    </xf>
    <xf numFmtId="0" fontId="15" fillId="0" borderId="8">
      <alignment horizontal="center" vertical="center" textRotation="90" wrapText="1"/>
    </xf>
    <xf numFmtId="49" fontId="13" fillId="0" borderId="8">
      <alignment horizontal="left" vertical="center" wrapText="1" indent="3"/>
    </xf>
    <xf numFmtId="49" fontId="13" fillId="0" borderId="8">
      <alignment horizontal="center" vertical="center" wrapText="1"/>
    </xf>
    <xf numFmtId="4" fontId="13" fillId="0" borderId="8">
      <alignment horizontal="right"/>
    </xf>
    <xf numFmtId="49" fontId="13" fillId="0" borderId="28">
      <alignment horizontal="center" vertical="center" wrapText="1"/>
    </xf>
    <xf numFmtId="0" fontId="23" fillId="0" borderId="52">
      <alignment horizontal="left" vertical="center" wrapText="1"/>
    </xf>
    <xf numFmtId="49" fontId="15" fillId="0" borderId="23">
      <alignment horizontal="center" vertical="center" wrapText="1"/>
    </xf>
    <xf numFmtId="4" fontId="13" fillId="0" borderId="53">
      <alignment horizontal="right"/>
    </xf>
    <xf numFmtId="49" fontId="13" fillId="0" borderId="54">
      <alignment horizontal="left" vertical="center" wrapText="1" indent="2"/>
    </xf>
    <xf numFmtId="0" fontId="13" fillId="0" borderId="51"/>
    <xf numFmtId="0" fontId="13" fillId="0" borderId="7"/>
    <xf numFmtId="49" fontId="13" fillId="0" borderId="55">
      <alignment horizontal="left" vertical="center" wrapText="1" indent="3"/>
    </xf>
    <xf numFmtId="4" fontId="13" fillId="0" borderId="56">
      <alignment horizontal="right"/>
    </xf>
    <xf numFmtId="49" fontId="13" fillId="0" borderId="57">
      <alignment horizontal="left" vertical="center" wrapText="1" indent="3"/>
    </xf>
    <xf numFmtId="49" fontId="13" fillId="0" borderId="58">
      <alignment horizontal="left" vertical="center" wrapText="1" indent="3"/>
    </xf>
    <xf numFmtId="49" fontId="13" fillId="0" borderId="59">
      <alignment horizontal="center" vertical="center" wrapText="1"/>
    </xf>
    <xf numFmtId="4" fontId="13" fillId="0" borderId="60">
      <alignment horizontal="right"/>
    </xf>
    <xf numFmtId="0" fontId="15" fillId="0" borderId="19">
      <alignment horizontal="center" vertical="center" textRotation="90"/>
    </xf>
    <xf numFmtId="4" fontId="13" fillId="0" borderId="0">
      <alignment horizontal="right"/>
    </xf>
    <xf numFmtId="0" fontId="15" fillId="0" borderId="8">
      <alignment horizontal="center" vertical="center" textRotation="90"/>
    </xf>
    <xf numFmtId="0" fontId="15" fillId="0" borderId="42">
      <alignment horizontal="center" vertical="center" textRotation="90"/>
    </xf>
    <xf numFmtId="0" fontId="13" fillId="0" borderId="29"/>
    <xf numFmtId="49" fontId="13" fillId="0" borderId="61">
      <alignment horizontal="center" vertical="center" wrapText="1"/>
    </xf>
    <xf numFmtId="0" fontId="13" fillId="0" borderId="62"/>
    <xf numFmtId="0" fontId="13" fillId="0" borderId="63"/>
    <xf numFmtId="0" fontId="15" fillId="0" borderId="6">
      <alignment horizontal="center" vertical="center" textRotation="90"/>
    </xf>
    <xf numFmtId="49" fontId="23" fillId="0" borderId="52">
      <alignment horizontal="left" vertical="center" wrapText="1"/>
    </xf>
    <xf numFmtId="0" fontId="15" fillId="0" borderId="41">
      <alignment horizontal="center" vertical="center"/>
    </xf>
    <xf numFmtId="0" fontId="13" fillId="0" borderId="27">
      <alignment horizontal="center" vertical="center"/>
    </xf>
    <xf numFmtId="0" fontId="13" fillId="0" borderId="41">
      <alignment horizontal="center" vertical="center"/>
    </xf>
    <xf numFmtId="0" fontId="13" fillId="0" borderId="31">
      <alignment horizontal="center" vertical="center"/>
    </xf>
    <xf numFmtId="0" fontId="13" fillId="0" borderId="48">
      <alignment horizontal="center" vertical="center"/>
    </xf>
    <xf numFmtId="0" fontId="15" fillId="0" borderId="23">
      <alignment horizontal="center" vertical="center"/>
    </xf>
    <xf numFmtId="49" fontId="15" fillId="0" borderId="31">
      <alignment horizontal="center" vertical="center"/>
    </xf>
    <xf numFmtId="49" fontId="13" fillId="0" borderId="61">
      <alignment horizontal="center" vertical="center"/>
    </xf>
    <xf numFmtId="49" fontId="13" fillId="0" borderId="41">
      <alignment horizontal="center" vertical="center"/>
    </xf>
    <xf numFmtId="49" fontId="13" fillId="0" borderId="31">
      <alignment horizontal="center" vertical="center"/>
    </xf>
    <xf numFmtId="49" fontId="13" fillId="0" borderId="48">
      <alignment horizontal="center" vertical="center"/>
    </xf>
    <xf numFmtId="49" fontId="13" fillId="0" borderId="8">
      <alignment horizontal="center" wrapText="1"/>
    </xf>
    <xf numFmtId="0" fontId="13" fillId="0" borderId="8">
      <alignment horizontal="center"/>
    </xf>
    <xf numFmtId="49" fontId="13" fillId="0" borderId="0">
      <alignment horizontal="left"/>
    </xf>
    <xf numFmtId="0" fontId="13" fillId="0" borderId="19">
      <alignment horizontal="center"/>
    </xf>
    <xf numFmtId="49" fontId="13" fillId="0" borderId="19">
      <alignment horizontal="center"/>
    </xf>
    <xf numFmtId="0" fontId="24" fillId="0" borderId="8">
      <alignment wrapText="1"/>
    </xf>
    <xf numFmtId="0" fontId="25" fillId="0" borderId="8"/>
    <xf numFmtId="0" fontId="24" fillId="0" borderId="6">
      <alignment wrapText="1"/>
    </xf>
    <xf numFmtId="0" fontId="24" fillId="0" borderId="19">
      <alignment wrapText="1"/>
    </xf>
    <xf numFmtId="0" fontId="25" fillId="0" borderId="19"/>
    <xf numFmtId="49" fontId="9" fillId="0" borderId="15">
      <alignment horizontal="center"/>
    </xf>
    <xf numFmtId="0" fontId="9" fillId="0" borderId="22">
      <alignment horizontal="left" wrapText="1"/>
    </xf>
    <xf numFmtId="0" fontId="9" fillId="0" borderId="30">
      <alignment horizontal="left" wrapText="1" indent="1"/>
    </xf>
    <xf numFmtId="49" fontId="9" fillId="0" borderId="51">
      <alignment horizontal="center"/>
    </xf>
    <xf numFmtId="49" fontId="9" fillId="0" borderId="23">
      <alignment horizontal="center" wrapText="1"/>
    </xf>
    <xf numFmtId="0" fontId="9" fillId="0" borderId="0">
      <alignment horizontal="left" wrapText="1"/>
    </xf>
    <xf numFmtId="49" fontId="9" fillId="0" borderId="39">
      <alignment horizontal="center" wrapText="1"/>
    </xf>
    <xf numFmtId="49" fontId="9" fillId="0" borderId="10">
      <alignment horizontal="center" vertical="center" wrapText="1"/>
    </xf>
    <xf numFmtId="49" fontId="9" fillId="0" borderId="24">
      <alignment horizontal="center" wrapText="1"/>
    </xf>
    <xf numFmtId="49" fontId="9" fillId="0" borderId="0">
      <alignment horizontal="center" wrapText="1"/>
    </xf>
    <xf numFmtId="49" fontId="9" fillId="0" borderId="34">
      <alignment horizontal="center" vertical="center" wrapText="1"/>
    </xf>
    <xf numFmtId="49" fontId="9" fillId="0" borderId="42">
      <alignment horizontal="center" vertical="center" wrapText="1"/>
    </xf>
    <xf numFmtId="0" fontId="9" fillId="0" borderId="25">
      <alignment horizontal="left" wrapText="1"/>
    </xf>
    <xf numFmtId="0" fontId="9" fillId="0" borderId="18"/>
    <xf numFmtId="0" fontId="9" fillId="0" borderId="18">
      <alignment wrapText="1"/>
    </xf>
    <xf numFmtId="0" fontId="9" fillId="0" borderId="32">
      <alignment horizontal="left" wrapText="1" indent="2"/>
    </xf>
    <xf numFmtId="49" fontId="9" fillId="0" borderId="6">
      <alignment horizontal="center"/>
    </xf>
    <xf numFmtId="49" fontId="9" fillId="0" borderId="7">
      <alignment horizontal="center"/>
    </xf>
    <xf numFmtId="0" fontId="9" fillId="0" borderId="33">
      <alignment horizontal="left" wrapText="1"/>
    </xf>
    <xf numFmtId="0" fontId="9" fillId="3" borderId="0"/>
    <xf numFmtId="49" fontId="9" fillId="0" borderId="31">
      <alignment horizontal="center"/>
    </xf>
    <xf numFmtId="0" fontId="9" fillId="0" borderId="15">
      <alignment horizontal="center"/>
    </xf>
    <xf numFmtId="49" fontId="9" fillId="0" borderId="17">
      <alignment horizontal="center"/>
    </xf>
    <xf numFmtId="166" fontId="9" fillId="0" borderId="15">
      <alignment horizontal="center"/>
    </xf>
    <xf numFmtId="49" fontId="9" fillId="0" borderId="31">
      <alignment horizontal="center" wrapText="1"/>
    </xf>
    <xf numFmtId="0" fontId="9" fillId="0" borderId="8"/>
    <xf numFmtId="0" fontId="9" fillId="3" borderId="21"/>
    <xf numFmtId="0" fontId="9" fillId="0" borderId="8">
      <alignment wrapText="1"/>
    </xf>
    <xf numFmtId="0" fontId="9" fillId="0" borderId="12">
      <alignment horizontal="right"/>
    </xf>
    <xf numFmtId="0" fontId="9" fillId="0" borderId="0">
      <alignment horizontal="center"/>
    </xf>
    <xf numFmtId="0" fontId="9" fillId="0" borderId="0"/>
    <xf numFmtId="0" fontId="9" fillId="0" borderId="36">
      <alignment horizontal="left" wrapText="1"/>
    </xf>
    <xf numFmtId="49" fontId="9" fillId="0" borderId="8"/>
    <xf numFmtId="0" fontId="9" fillId="0" borderId="21"/>
    <xf numFmtId="0" fontId="9" fillId="0" borderId="16">
      <alignment horizontal="center"/>
    </xf>
    <xf numFmtId="0" fontId="9" fillId="0" borderId="8">
      <alignment horizontal="left"/>
    </xf>
    <xf numFmtId="0" fontId="9" fillId="0" borderId="0">
      <alignment horizontal="right"/>
    </xf>
    <xf numFmtId="0" fontId="9" fillId="0" borderId="7">
      <alignment horizontal="left" wrapText="1" indent="2"/>
    </xf>
    <xf numFmtId="49" fontId="9" fillId="0" borderId="0">
      <alignment horizontal="right"/>
    </xf>
    <xf numFmtId="0" fontId="32" fillId="0" borderId="0">
      <alignment horizontal="center" vertical="top"/>
    </xf>
    <xf numFmtId="49" fontId="29" fillId="0" borderId="0"/>
    <xf numFmtId="0" fontId="27" fillId="0" borderId="0">
      <alignment horizontal="left" wrapText="1"/>
    </xf>
    <xf numFmtId="0" fontId="29" fillId="0" borderId="14"/>
    <xf numFmtId="0" fontId="31" fillId="0" borderId="0"/>
    <xf numFmtId="0" fontId="29" fillId="0" borderId="0"/>
    <xf numFmtId="0" fontId="28" fillId="0" borderId="8"/>
    <xf numFmtId="0" fontId="9" fillId="0" borderId="0">
      <alignment horizontal="left"/>
    </xf>
    <xf numFmtId="0" fontId="27" fillId="0" borderId="0">
      <alignment horizontal="center" wrapText="1"/>
    </xf>
    <xf numFmtId="49" fontId="29" fillId="0" borderId="13">
      <alignment horizontal="center"/>
    </xf>
    <xf numFmtId="0" fontId="29" fillId="0" borderId="11"/>
    <xf numFmtId="49" fontId="33" fillId="0" borderId="12">
      <alignment horizontal="right"/>
    </xf>
    <xf numFmtId="0" fontId="9" fillId="0" borderId="10">
      <alignment horizontal="center"/>
    </xf>
    <xf numFmtId="0" fontId="30" fillId="0" borderId="0"/>
    <xf numFmtId="0" fontId="28" fillId="0" borderId="0"/>
    <xf numFmtId="0" fontId="26" fillId="0" borderId="0"/>
    <xf numFmtId="0" fontId="36" fillId="0" borderId="19"/>
    <xf numFmtId="0" fontId="28" fillId="0" borderId="9"/>
    <xf numFmtId="0" fontId="9" fillId="0" borderId="19">
      <alignment horizontal="center"/>
    </xf>
    <xf numFmtId="49" fontId="9" fillId="0" borderId="48">
      <alignment horizontal="center" vertical="center"/>
    </xf>
    <xf numFmtId="0" fontId="35" fillId="0" borderId="19">
      <alignment wrapText="1"/>
    </xf>
    <xf numFmtId="49" fontId="9" fillId="0" borderId="0">
      <alignment horizontal="left"/>
    </xf>
    <xf numFmtId="49" fontId="9" fillId="0" borderId="31">
      <alignment horizontal="center" vertical="center"/>
    </xf>
    <xf numFmtId="0" fontId="36" fillId="0" borderId="8"/>
    <xf numFmtId="49" fontId="9" fillId="0" borderId="41">
      <alignment horizontal="center" vertical="center"/>
    </xf>
    <xf numFmtId="49" fontId="26" fillId="0" borderId="31">
      <alignment horizontal="center" vertical="center"/>
    </xf>
    <xf numFmtId="0" fontId="9" fillId="0" borderId="48">
      <alignment horizontal="center" vertical="center"/>
    </xf>
    <xf numFmtId="0" fontId="9" fillId="0" borderId="31">
      <alignment horizontal="center" vertical="center"/>
    </xf>
    <xf numFmtId="0" fontId="35" fillId="0" borderId="6">
      <alignment wrapText="1"/>
    </xf>
    <xf numFmtId="0" fontId="9" fillId="0" borderId="8">
      <alignment horizontal="center"/>
    </xf>
    <xf numFmtId="49" fontId="9" fillId="0" borderId="61">
      <alignment horizontal="center" vertical="center"/>
    </xf>
    <xf numFmtId="0" fontId="35" fillId="0" borderId="8">
      <alignment wrapText="1"/>
    </xf>
    <xf numFmtId="0" fontId="26" fillId="0" borderId="23">
      <alignment horizontal="center" vertical="center"/>
    </xf>
    <xf numFmtId="49" fontId="9" fillId="0" borderId="8">
      <alignment horizontal="center" wrapText="1"/>
    </xf>
    <xf numFmtId="49" fontId="9" fillId="0" borderId="19">
      <alignment horizontal="center"/>
    </xf>
    <xf numFmtId="49" fontId="9" fillId="0" borderId="61">
      <alignment horizontal="center" vertical="center" wrapText="1"/>
    </xf>
    <xf numFmtId="0" fontId="9" fillId="0" borderId="41">
      <alignment horizontal="center" vertical="center"/>
    </xf>
    <xf numFmtId="4" fontId="9" fillId="0" borderId="0">
      <alignment horizontal="right"/>
    </xf>
    <xf numFmtId="49" fontId="9" fillId="0" borderId="41">
      <alignment horizontal="center" wrapText="1"/>
    </xf>
    <xf numFmtId="0" fontId="26" fillId="0" borderId="0">
      <alignment horizontal="center"/>
    </xf>
    <xf numFmtId="49" fontId="26" fillId="0" borderId="31">
      <alignment horizontal="center" vertical="center" wrapText="1"/>
    </xf>
    <xf numFmtId="0" fontId="26" fillId="0" borderId="19">
      <alignment horizontal="center" vertical="center" textRotation="90"/>
    </xf>
    <xf numFmtId="49" fontId="9" fillId="0" borderId="8">
      <alignment horizontal="left" vertical="center" wrapText="1" indent="3"/>
    </xf>
    <xf numFmtId="0" fontId="29" fillId="0" borderId="21"/>
    <xf numFmtId="4" fontId="9" fillId="0" borderId="60">
      <alignment horizontal="right"/>
    </xf>
    <xf numFmtId="0" fontId="26" fillId="0" borderId="8">
      <alignment horizontal="center" vertical="center" textRotation="90" wrapText="1"/>
    </xf>
    <xf numFmtId="49" fontId="9" fillId="0" borderId="59">
      <alignment horizontal="center" vertical="center" wrapText="1"/>
    </xf>
    <xf numFmtId="4" fontId="9" fillId="0" borderId="0">
      <alignment horizontal="right" shrinkToFit="1"/>
    </xf>
    <xf numFmtId="49" fontId="34" fillId="0" borderId="44">
      <alignment horizontal="left" vertical="center" wrapText="1"/>
    </xf>
    <xf numFmtId="0" fontId="9" fillId="0" borderId="28">
      <alignment horizontal="center" vertical="top"/>
    </xf>
    <xf numFmtId="0" fontId="9" fillId="0" borderId="26">
      <alignment horizontal="left" wrapText="1"/>
    </xf>
    <xf numFmtId="49" fontId="9" fillId="0" borderId="58">
      <alignment horizontal="left" vertical="center" wrapText="1" indent="3"/>
    </xf>
    <xf numFmtId="49" fontId="9" fillId="0" borderId="0">
      <alignment horizontal="center" vertical="center" wrapText="1"/>
    </xf>
    <xf numFmtId="49" fontId="9" fillId="0" borderId="57">
      <alignment horizontal="left" vertical="center" wrapText="1" indent="3"/>
    </xf>
    <xf numFmtId="49" fontId="9" fillId="0" borderId="0">
      <alignment horizontal="left" vertical="center" wrapText="1" indent="3"/>
    </xf>
    <xf numFmtId="4" fontId="9" fillId="0" borderId="56">
      <alignment horizontal="right"/>
    </xf>
    <xf numFmtId="49" fontId="9" fillId="0" borderId="55">
      <alignment horizontal="left" vertical="center" wrapText="1" indent="3"/>
    </xf>
    <xf numFmtId="0" fontId="9" fillId="0" borderId="0">
      <alignment vertical="center"/>
    </xf>
    <xf numFmtId="0" fontId="30" fillId="0" borderId="14"/>
    <xf numFmtId="49" fontId="9" fillId="0" borderId="8">
      <alignment horizontal="left"/>
    </xf>
    <xf numFmtId="0" fontId="9" fillId="0" borderId="27">
      <alignment horizontal="center" vertical="center"/>
    </xf>
    <xf numFmtId="0" fontId="9" fillId="0" borderId="7"/>
    <xf numFmtId="4" fontId="9" fillId="0" borderId="21">
      <alignment horizontal="right"/>
    </xf>
    <xf numFmtId="49" fontId="26" fillId="0" borderId="23">
      <alignment horizontal="center"/>
    </xf>
    <xf numFmtId="0" fontId="26" fillId="0" borderId="41">
      <alignment horizontal="center" vertical="center"/>
    </xf>
    <xf numFmtId="0" fontId="9" fillId="0" borderId="51"/>
    <xf numFmtId="49" fontId="9" fillId="0" borderId="21">
      <alignment horizontal="center" vertical="center" wrapText="1"/>
    </xf>
    <xf numFmtId="0" fontId="26" fillId="0" borderId="43"/>
    <xf numFmtId="49" fontId="34" fillId="0" borderId="52">
      <alignment horizontal="left" vertical="center" wrapText="1"/>
    </xf>
    <xf numFmtId="49" fontId="9" fillId="0" borderId="54">
      <alignment horizontal="left" vertical="center" wrapText="1" indent="2"/>
    </xf>
    <xf numFmtId="49" fontId="9" fillId="0" borderId="19">
      <alignment horizontal="left" vertical="center" wrapText="1" indent="3"/>
    </xf>
    <xf numFmtId="49" fontId="9" fillId="0" borderId="6">
      <alignment horizontal="center" vertical="top" wrapText="1"/>
    </xf>
    <xf numFmtId="0" fontId="26" fillId="0" borderId="19">
      <alignment horizontal="center" vertical="center" textRotation="90" wrapText="1"/>
    </xf>
    <xf numFmtId="4" fontId="9" fillId="0" borderId="53">
      <alignment horizontal="right"/>
    </xf>
    <xf numFmtId="4" fontId="9" fillId="0" borderId="49">
      <alignment horizontal="right"/>
    </xf>
    <xf numFmtId="0" fontId="9" fillId="0" borderId="33">
      <alignment horizontal="left" wrapText="1" indent="1"/>
    </xf>
    <xf numFmtId="49" fontId="26" fillId="0" borderId="23">
      <alignment horizontal="center" vertical="center" wrapText="1"/>
    </xf>
    <xf numFmtId="0" fontId="29" fillId="0" borderId="29"/>
    <xf numFmtId="0" fontId="9" fillId="0" borderId="0">
      <alignment horizontal="center" wrapText="1"/>
    </xf>
    <xf numFmtId="0" fontId="34" fillId="0" borderId="52">
      <alignment horizontal="left" vertical="center" wrapText="1"/>
    </xf>
    <xf numFmtId="0" fontId="29" fillId="0" borderId="28"/>
    <xf numFmtId="49" fontId="9" fillId="0" borderId="28">
      <alignment horizontal="center" vertical="center" wrapText="1"/>
    </xf>
    <xf numFmtId="4" fontId="9" fillId="0" borderId="8">
      <alignment horizontal="right"/>
    </xf>
    <xf numFmtId="4" fontId="9" fillId="0" borderId="10">
      <alignment horizontal="right"/>
    </xf>
    <xf numFmtId="0" fontId="9" fillId="0" borderId="30">
      <alignment horizontal="left" wrapText="1"/>
    </xf>
    <xf numFmtId="0" fontId="26" fillId="0" borderId="6">
      <alignment horizontal="center" vertical="center" textRotation="90"/>
    </xf>
    <xf numFmtId="0" fontId="9" fillId="0" borderId="6">
      <alignment horizontal="center" vertical="top"/>
    </xf>
    <xf numFmtId="0" fontId="9" fillId="0" borderId="63"/>
    <xf numFmtId="0" fontId="9" fillId="0" borderId="62"/>
    <xf numFmtId="49" fontId="9" fillId="0" borderId="29">
      <alignment horizontal="center"/>
    </xf>
    <xf numFmtId="49" fontId="9" fillId="0" borderId="48">
      <alignment horizontal="center" vertical="center" wrapText="1"/>
    </xf>
    <xf numFmtId="0" fontId="9" fillId="0" borderId="6">
      <alignment horizontal="center" vertical="top" wrapText="1"/>
    </xf>
    <xf numFmtId="49" fontId="9" fillId="0" borderId="34">
      <alignment horizontal="center"/>
    </xf>
    <xf numFmtId="0" fontId="9" fillId="0" borderId="29"/>
    <xf numFmtId="49" fontId="9" fillId="0" borderId="8">
      <alignment horizontal="center" vertical="center" wrapText="1"/>
    </xf>
    <xf numFmtId="0" fontId="34" fillId="0" borderId="43">
      <alignment horizontal="left" vertical="center" wrapText="1"/>
    </xf>
    <xf numFmtId="49" fontId="9" fillId="0" borderId="47">
      <alignment horizontal="left" vertical="center" wrapText="1" indent="3"/>
    </xf>
    <xf numFmtId="49" fontId="9" fillId="0" borderId="31">
      <alignment horizontal="center" vertical="center" wrapText="1"/>
    </xf>
    <xf numFmtId="49" fontId="9" fillId="0" borderId="44">
      <alignment horizontal="left" vertical="center" wrapText="1" indent="3"/>
    </xf>
    <xf numFmtId="49" fontId="9" fillId="0" borderId="41">
      <alignment horizontal="center" vertical="center" wrapText="1"/>
    </xf>
    <xf numFmtId="49" fontId="9" fillId="0" borderId="46">
      <alignment horizontal="left" vertical="center" wrapText="1" indent="3"/>
    </xf>
    <xf numFmtId="4" fontId="9" fillId="0" borderId="29">
      <alignment horizontal="right"/>
    </xf>
    <xf numFmtId="4" fontId="9" fillId="0" borderId="28">
      <alignment horizontal="right"/>
    </xf>
    <xf numFmtId="0" fontId="9" fillId="0" borderId="28"/>
    <xf numFmtId="49" fontId="9" fillId="0" borderId="27">
      <alignment horizontal="center" vertical="center" wrapText="1"/>
    </xf>
    <xf numFmtId="49" fontId="9" fillId="0" borderId="45">
      <alignment horizontal="left" vertical="center" wrapText="1" indent="2"/>
    </xf>
    <xf numFmtId="0" fontId="26" fillId="0" borderId="42">
      <alignment horizontal="center" vertical="center" textRotation="90" wrapText="1"/>
    </xf>
    <xf numFmtId="0" fontId="9" fillId="0" borderId="30">
      <alignment horizontal="left" wrapText="1" indent="2"/>
    </xf>
    <xf numFmtId="0" fontId="9" fillId="0" borderId="36">
      <alignment horizontal="left" wrapText="1" indent="1"/>
    </xf>
    <xf numFmtId="0" fontId="29" fillId="0" borderId="8"/>
    <xf numFmtId="0" fontId="9" fillId="0" borderId="26">
      <alignment horizontal="left" wrapText="1" indent="2"/>
    </xf>
    <xf numFmtId="0" fontId="26" fillId="0" borderId="42">
      <alignment horizontal="center" vertical="center" textRotation="90"/>
    </xf>
    <xf numFmtId="0" fontId="29" fillId="0" borderId="19"/>
    <xf numFmtId="0" fontId="26" fillId="0" borderId="8"/>
    <xf numFmtId="0" fontId="26" fillId="0" borderId="8">
      <alignment horizontal="center" vertical="center" textRotation="90"/>
    </xf>
    <xf numFmtId="49" fontId="9" fillId="0" borderId="41">
      <alignment horizontal="center"/>
    </xf>
    <xf numFmtId="0" fontId="29" fillId="4" borderId="0"/>
    <xf numFmtId="0" fontId="30" fillId="0" borderId="0"/>
    <xf numFmtId="0" fontId="30" fillId="0" borderId="0"/>
    <xf numFmtId="0" fontId="30" fillId="0" borderId="0"/>
    <xf numFmtId="0" fontId="26" fillId="0" borderId="15">
      <alignment horizontal="left" wrapText="1"/>
    </xf>
    <xf numFmtId="4" fontId="9" fillId="0" borderId="35">
      <alignment horizontal="right"/>
    </xf>
    <xf numFmtId="0" fontId="37" fillId="0" borderId="0"/>
    <xf numFmtId="0" fontId="38" fillId="0" borderId="0">
      <alignment horizontal="center" wrapText="1"/>
    </xf>
    <xf numFmtId="0" fontId="39" fillId="0" borderId="8"/>
    <xf numFmtId="0" fontId="39" fillId="0" borderId="0"/>
    <xf numFmtId="0" fontId="40" fillId="0" borderId="0"/>
    <xf numFmtId="0" fontId="38" fillId="0" borderId="0">
      <alignment horizontal="left" wrapText="1"/>
    </xf>
    <xf numFmtId="0" fontId="41" fillId="0" borderId="0"/>
    <xf numFmtId="0" fontId="42" fillId="0" borderId="0"/>
    <xf numFmtId="0" fontId="39" fillId="0" borderId="9"/>
    <xf numFmtId="0" fontId="43" fillId="0" borderId="10">
      <alignment horizontal="center"/>
    </xf>
    <xf numFmtId="0" fontId="40" fillId="0" borderId="11"/>
    <xf numFmtId="0" fontId="43" fillId="0" borderId="0">
      <alignment horizontal="left"/>
    </xf>
    <xf numFmtId="0" fontId="44" fillId="0" borderId="0">
      <alignment horizontal="center" vertical="top"/>
    </xf>
    <xf numFmtId="49" fontId="45" fillId="0" borderId="12">
      <alignment horizontal="right"/>
    </xf>
    <xf numFmtId="49" fontId="40" fillId="0" borderId="13">
      <alignment horizontal="center"/>
    </xf>
    <xf numFmtId="0" fontId="40" fillId="0" borderId="14"/>
    <xf numFmtId="49" fontId="40" fillId="0" borderId="0"/>
    <xf numFmtId="49" fontId="43" fillId="0" borderId="0">
      <alignment horizontal="right"/>
    </xf>
    <xf numFmtId="0" fontId="43" fillId="0" borderId="0"/>
    <xf numFmtId="0" fontId="43" fillId="0" borderId="0">
      <alignment horizontal="center"/>
    </xf>
    <xf numFmtId="0" fontId="43" fillId="0" borderId="12">
      <alignment horizontal="right"/>
    </xf>
    <xf numFmtId="166" fontId="43" fillId="0" borderId="15">
      <alignment horizontal="center"/>
    </xf>
    <xf numFmtId="49" fontId="43" fillId="0" borderId="0"/>
    <xf numFmtId="0" fontId="43" fillId="0" borderId="0">
      <alignment horizontal="right"/>
    </xf>
    <xf numFmtId="0" fontId="43" fillId="0" borderId="16">
      <alignment horizontal="center"/>
    </xf>
    <xf numFmtId="0" fontId="43" fillId="0" borderId="8">
      <alignment wrapText="1"/>
    </xf>
    <xf numFmtId="49" fontId="43" fillId="0" borderId="17">
      <alignment horizontal="center"/>
    </xf>
    <xf numFmtId="0" fontId="43" fillId="0" borderId="18">
      <alignment wrapText="1"/>
    </xf>
    <xf numFmtId="49" fontId="43" fillId="0" borderId="15">
      <alignment horizontal="center"/>
    </xf>
    <xf numFmtId="0" fontId="43" fillId="0" borderId="19">
      <alignment horizontal="left"/>
    </xf>
    <xf numFmtId="49" fontId="43" fillId="0" borderId="19"/>
    <xf numFmtId="0" fontId="43" fillId="0" borderId="15">
      <alignment horizontal="center"/>
    </xf>
    <xf numFmtId="49" fontId="43" fillId="0" borderId="20">
      <alignment horizontal="center"/>
    </xf>
    <xf numFmtId="0" fontId="41" fillId="0" borderId="21"/>
    <xf numFmtId="49" fontId="43" fillId="0" borderId="6">
      <alignment horizontal="center" vertical="center" wrapText="1"/>
    </xf>
    <xf numFmtId="49" fontId="43" fillId="0" borderId="42">
      <alignment horizontal="center" vertical="center" wrapText="1"/>
    </xf>
    <xf numFmtId="49" fontId="43" fillId="0" borderId="34">
      <alignment horizontal="center" vertical="center" wrapText="1"/>
    </xf>
    <xf numFmtId="49" fontId="43" fillId="0" borderId="10">
      <alignment horizontal="center" vertical="center" wrapText="1"/>
    </xf>
    <xf numFmtId="0" fontId="43" fillId="0" borderId="22">
      <alignment horizontal="left" wrapText="1"/>
    </xf>
    <xf numFmtId="49" fontId="43" fillId="0" borderId="23">
      <alignment horizontal="center" wrapText="1"/>
    </xf>
    <xf numFmtId="49" fontId="43" fillId="0" borderId="24">
      <alignment horizontal="center"/>
    </xf>
    <xf numFmtId="4" fontId="43" fillId="0" borderId="6">
      <alignment horizontal="right"/>
    </xf>
    <xf numFmtId="4" fontId="43" fillId="0" borderId="7">
      <alignment horizontal="right"/>
    </xf>
    <xf numFmtId="0" fontId="43" fillId="0" borderId="25">
      <alignment horizontal="left" wrapText="1"/>
    </xf>
    <xf numFmtId="4" fontId="43" fillId="0" borderId="50">
      <alignment horizontal="right"/>
    </xf>
    <xf numFmtId="0" fontId="43" fillId="0" borderId="26">
      <alignment horizontal="left" wrapText="1" indent="1"/>
    </xf>
    <xf numFmtId="49" fontId="43" fillId="0" borderId="27">
      <alignment horizontal="center" wrapText="1"/>
    </xf>
    <xf numFmtId="49" fontId="43" fillId="0" borderId="28">
      <alignment horizontal="center"/>
    </xf>
    <xf numFmtId="0" fontId="43" fillId="0" borderId="30">
      <alignment horizontal="left" wrapText="1" indent="1"/>
    </xf>
    <xf numFmtId="49" fontId="43" fillId="0" borderId="51">
      <alignment horizontal="center"/>
    </xf>
    <xf numFmtId="49" fontId="43" fillId="0" borderId="11">
      <alignment horizontal="center"/>
    </xf>
    <xf numFmtId="49" fontId="43" fillId="0" borderId="0">
      <alignment horizontal="center"/>
    </xf>
    <xf numFmtId="0" fontId="43" fillId="0" borderId="7">
      <alignment horizontal="left" wrapText="1" indent="2"/>
    </xf>
    <xf numFmtId="49" fontId="43" fillId="0" borderId="31">
      <alignment horizontal="center"/>
    </xf>
    <xf numFmtId="49" fontId="43" fillId="0" borderId="6">
      <alignment horizontal="center"/>
    </xf>
    <xf numFmtId="0" fontId="43" fillId="0" borderId="32">
      <alignment horizontal="left" wrapText="1" indent="2"/>
    </xf>
    <xf numFmtId="0" fontId="43" fillId="0" borderId="21"/>
    <xf numFmtId="0" fontId="43" fillId="3" borderId="21"/>
    <xf numFmtId="0" fontId="43" fillId="3" borderId="0"/>
    <xf numFmtId="0" fontId="43" fillId="0" borderId="0">
      <alignment horizontal="left" wrapText="1"/>
    </xf>
    <xf numFmtId="49" fontId="43" fillId="0" borderId="0">
      <alignment horizontal="center" wrapText="1"/>
    </xf>
    <xf numFmtId="0" fontId="43" fillId="0" borderId="8">
      <alignment horizontal="left"/>
    </xf>
    <xf numFmtId="49" fontId="43" fillId="0" borderId="8"/>
    <xf numFmtId="0" fontId="43" fillId="0" borderId="8"/>
    <xf numFmtId="0" fontId="43" fillId="0" borderId="33">
      <alignment horizontal="left" wrapText="1"/>
    </xf>
    <xf numFmtId="49" fontId="43" fillId="0" borderId="24">
      <alignment horizontal="center" wrapText="1"/>
    </xf>
    <xf numFmtId="4" fontId="43" fillId="0" borderId="34">
      <alignment horizontal="right"/>
    </xf>
    <xf numFmtId="4" fontId="43" fillId="0" borderId="35">
      <alignment horizontal="right"/>
    </xf>
    <xf numFmtId="0" fontId="43" fillId="0" borderId="36">
      <alignment horizontal="left" wrapText="1"/>
    </xf>
    <xf numFmtId="49" fontId="43" fillId="0" borderId="31">
      <alignment horizontal="center" wrapText="1"/>
    </xf>
    <xf numFmtId="49" fontId="43" fillId="0" borderId="7">
      <alignment horizontal="center"/>
    </xf>
    <xf numFmtId="0" fontId="43" fillId="0" borderId="18"/>
    <xf numFmtId="0" fontId="43" fillId="0" borderId="37"/>
    <xf numFmtId="0" fontId="37" fillId="0" borderId="32">
      <alignment horizontal="left" wrapText="1"/>
    </xf>
    <xf numFmtId="0" fontId="43" fillId="0" borderId="38">
      <alignment horizontal="center" wrapText="1"/>
    </xf>
    <xf numFmtId="49" fontId="43" fillId="0" borderId="39">
      <alignment horizontal="center" wrapText="1"/>
    </xf>
    <xf numFmtId="4" fontId="43" fillId="0" borderId="24">
      <alignment horizontal="right"/>
    </xf>
    <xf numFmtId="4" fontId="43" fillId="0" borderId="40">
      <alignment horizontal="right"/>
    </xf>
    <xf numFmtId="0" fontId="37" fillId="0" borderId="15">
      <alignment horizontal="left" wrapText="1"/>
    </xf>
    <xf numFmtId="0" fontId="40" fillId="0" borderId="21"/>
    <xf numFmtId="0" fontId="43" fillId="0" borderId="0">
      <alignment horizontal="center" wrapText="1"/>
    </xf>
    <xf numFmtId="0" fontId="37" fillId="0" borderId="0">
      <alignment horizontal="center"/>
    </xf>
    <xf numFmtId="0" fontId="37" fillId="0" borderId="8"/>
    <xf numFmtId="49" fontId="43" fillId="0" borderId="8">
      <alignment horizontal="left"/>
    </xf>
    <xf numFmtId="49" fontId="43" fillId="0" borderId="34">
      <alignment horizontal="center"/>
    </xf>
    <xf numFmtId="0" fontId="43" fillId="0" borderId="26">
      <alignment horizontal="left" wrapText="1"/>
    </xf>
    <xf numFmtId="49" fontId="43" fillId="0" borderId="29">
      <alignment horizontal="center"/>
    </xf>
    <xf numFmtId="0" fontId="43" fillId="0" borderId="30">
      <alignment horizontal="left" wrapText="1"/>
    </xf>
    <xf numFmtId="0" fontId="40" fillId="0" borderId="28"/>
    <xf numFmtId="0" fontId="40" fillId="0" borderId="29"/>
    <xf numFmtId="0" fontId="43" fillId="0" borderId="33">
      <alignment horizontal="left" wrapText="1" indent="1"/>
    </xf>
    <xf numFmtId="49" fontId="43" fillId="0" borderId="41">
      <alignment horizontal="center" wrapText="1"/>
    </xf>
    <xf numFmtId="0" fontId="43" fillId="0" borderId="36">
      <alignment horizontal="left" wrapText="1" indent="1"/>
    </xf>
    <xf numFmtId="0" fontId="43" fillId="0" borderId="26">
      <alignment horizontal="left" wrapText="1" indent="2"/>
    </xf>
    <xf numFmtId="0" fontId="43" fillId="0" borderId="30">
      <alignment horizontal="left" wrapText="1" indent="2"/>
    </xf>
    <xf numFmtId="49" fontId="43" fillId="0" borderId="41">
      <alignment horizontal="center"/>
    </xf>
    <xf numFmtId="0" fontId="40" fillId="0" borderId="19"/>
    <xf numFmtId="0" fontId="40" fillId="0" borderId="8"/>
    <xf numFmtId="0" fontId="37" fillId="0" borderId="42">
      <alignment horizontal="center" vertical="center" textRotation="90" wrapText="1"/>
    </xf>
    <xf numFmtId="0" fontId="43" fillId="0" borderId="6">
      <alignment horizontal="center" vertical="top" wrapText="1"/>
    </xf>
    <xf numFmtId="0" fontId="43" fillId="0" borderId="28">
      <alignment horizontal="center" vertical="top"/>
    </xf>
    <xf numFmtId="0" fontId="43" fillId="0" borderId="6">
      <alignment horizontal="center" vertical="top"/>
    </xf>
    <xf numFmtId="49" fontId="43" fillId="0" borderId="6">
      <alignment horizontal="center" vertical="top" wrapText="1"/>
    </xf>
    <xf numFmtId="0" fontId="37" fillId="0" borderId="43"/>
    <xf numFmtId="49" fontId="37" fillId="0" borderId="23">
      <alignment horizontal="center"/>
    </xf>
    <xf numFmtId="0" fontId="41" fillId="0" borderId="14"/>
    <xf numFmtId="49" fontId="46" fillId="0" borderId="44">
      <alignment horizontal="left" vertical="center" wrapText="1"/>
    </xf>
    <xf numFmtId="49" fontId="37" fillId="0" borderId="31">
      <alignment horizontal="center" vertical="center" wrapText="1"/>
    </xf>
    <xf numFmtId="49" fontId="43" fillId="0" borderId="45">
      <alignment horizontal="left" vertical="center" wrapText="1" indent="2"/>
    </xf>
    <xf numFmtId="49" fontId="43" fillId="0" borderId="27">
      <alignment horizontal="center" vertical="center" wrapText="1"/>
    </xf>
    <xf numFmtId="0" fontId="43" fillId="0" borderId="28"/>
    <xf numFmtId="4" fontId="43" fillId="0" borderId="28">
      <alignment horizontal="right"/>
    </xf>
    <xf numFmtId="4" fontId="43" fillId="0" borderId="29">
      <alignment horizontal="right"/>
    </xf>
    <xf numFmtId="49" fontId="43" fillId="0" borderId="46">
      <alignment horizontal="left" vertical="center" wrapText="1" indent="3"/>
    </xf>
    <xf numFmtId="49" fontId="43" fillId="0" borderId="41">
      <alignment horizontal="center" vertical="center" wrapText="1"/>
    </xf>
    <xf numFmtId="49" fontId="43" fillId="0" borderId="44">
      <alignment horizontal="left" vertical="center" wrapText="1" indent="3"/>
    </xf>
    <xf numFmtId="49" fontId="43" fillId="0" borderId="31">
      <alignment horizontal="center" vertical="center" wrapText="1"/>
    </xf>
    <xf numFmtId="49" fontId="43" fillId="0" borderId="47">
      <alignment horizontal="left" vertical="center" wrapText="1" indent="3"/>
    </xf>
    <xf numFmtId="0" fontId="46" fillId="0" borderId="43">
      <alignment horizontal="left" vertical="center" wrapText="1"/>
    </xf>
    <xf numFmtId="49" fontId="43" fillId="0" borderId="48">
      <alignment horizontal="center" vertical="center" wrapText="1"/>
    </xf>
    <xf numFmtId="4" fontId="43" fillId="0" borderId="10">
      <alignment horizontal="right"/>
    </xf>
    <xf numFmtId="4" fontId="43" fillId="0" borderId="49">
      <alignment horizontal="right"/>
    </xf>
    <xf numFmtId="0" fontId="37" fillId="0" borderId="19">
      <alignment horizontal="center" vertical="center" textRotation="90" wrapText="1"/>
    </xf>
    <xf numFmtId="49" fontId="43" fillId="0" borderId="19">
      <alignment horizontal="left" vertical="center" wrapText="1" indent="3"/>
    </xf>
    <xf numFmtId="49" fontId="43" fillId="0" borderId="21">
      <alignment horizontal="center" vertical="center" wrapText="1"/>
    </xf>
    <xf numFmtId="4" fontId="43" fillId="0" borderId="21">
      <alignment horizontal="right"/>
    </xf>
    <xf numFmtId="0" fontId="43" fillId="0" borderId="0">
      <alignment vertical="center"/>
    </xf>
    <xf numFmtId="49" fontId="43" fillId="0" borderId="0">
      <alignment horizontal="left" vertical="center" wrapText="1" indent="3"/>
    </xf>
    <xf numFmtId="49" fontId="43" fillId="0" borderId="0">
      <alignment horizontal="center" vertical="center" wrapText="1"/>
    </xf>
    <xf numFmtId="4" fontId="43" fillId="0" borderId="0">
      <alignment horizontal="right" shrinkToFit="1"/>
    </xf>
    <xf numFmtId="0" fontId="37" fillId="0" borderId="8">
      <alignment horizontal="center" vertical="center" textRotation="90" wrapText="1"/>
    </xf>
    <xf numFmtId="49" fontId="43" fillId="0" borderId="8">
      <alignment horizontal="left" vertical="center" wrapText="1" indent="3"/>
    </xf>
    <xf numFmtId="49" fontId="43" fillId="0" borderId="8">
      <alignment horizontal="center" vertical="center" wrapText="1"/>
    </xf>
    <xf numFmtId="4" fontId="43" fillId="0" borderId="8">
      <alignment horizontal="right"/>
    </xf>
    <xf numFmtId="49" fontId="43" fillId="0" borderId="28">
      <alignment horizontal="center" vertical="center" wrapText="1"/>
    </xf>
    <xf numFmtId="0" fontId="46" fillId="0" borderId="52">
      <alignment horizontal="left" vertical="center" wrapText="1"/>
    </xf>
    <xf numFmtId="49" fontId="37" fillId="0" borderId="23">
      <alignment horizontal="center" vertical="center" wrapText="1"/>
    </xf>
    <xf numFmtId="4" fontId="43" fillId="0" borderId="53">
      <alignment horizontal="right"/>
    </xf>
    <xf numFmtId="49" fontId="43" fillId="0" borderId="54">
      <alignment horizontal="left" vertical="center" wrapText="1" indent="2"/>
    </xf>
    <xf numFmtId="0" fontId="43" fillId="0" borderId="51"/>
    <xf numFmtId="0" fontId="43" fillId="0" borderId="7"/>
    <xf numFmtId="49" fontId="43" fillId="0" borderId="55">
      <alignment horizontal="left" vertical="center" wrapText="1" indent="3"/>
    </xf>
    <xf numFmtId="4" fontId="43" fillId="0" borderId="56">
      <alignment horizontal="right"/>
    </xf>
    <xf numFmtId="49" fontId="43" fillId="0" borderId="57">
      <alignment horizontal="left" vertical="center" wrapText="1" indent="3"/>
    </xf>
    <xf numFmtId="49" fontId="43" fillId="0" borderId="58">
      <alignment horizontal="left" vertical="center" wrapText="1" indent="3"/>
    </xf>
    <xf numFmtId="49" fontId="43" fillId="0" borderId="59">
      <alignment horizontal="center" vertical="center" wrapText="1"/>
    </xf>
    <xf numFmtId="4" fontId="43" fillId="0" borderId="60">
      <alignment horizontal="right"/>
    </xf>
    <xf numFmtId="0" fontId="37" fillId="0" borderId="19">
      <alignment horizontal="center" vertical="center" textRotation="90"/>
    </xf>
    <xf numFmtId="4" fontId="43" fillId="0" borderId="0">
      <alignment horizontal="right"/>
    </xf>
    <xf numFmtId="0" fontId="37" fillId="0" borderId="8">
      <alignment horizontal="center" vertical="center" textRotation="90"/>
    </xf>
    <xf numFmtId="0" fontId="37" fillId="0" borderId="42">
      <alignment horizontal="center" vertical="center" textRotation="90"/>
    </xf>
    <xf numFmtId="0" fontId="43" fillId="0" borderId="29"/>
    <xf numFmtId="49" fontId="43" fillId="0" borderId="61">
      <alignment horizontal="center" vertical="center" wrapText="1"/>
    </xf>
    <xf numFmtId="0" fontId="43" fillId="0" borderId="62"/>
    <xf numFmtId="0" fontId="43" fillId="0" borderId="63"/>
    <xf numFmtId="0" fontId="37" fillId="0" borderId="6">
      <alignment horizontal="center" vertical="center" textRotation="90"/>
    </xf>
    <xf numFmtId="49" fontId="46" fillId="0" borderId="52">
      <alignment horizontal="left" vertical="center" wrapText="1"/>
    </xf>
    <xf numFmtId="0" fontId="37" fillId="0" borderId="41">
      <alignment horizontal="center" vertical="center"/>
    </xf>
    <xf numFmtId="0" fontId="43" fillId="0" borderId="27">
      <alignment horizontal="center" vertical="center"/>
    </xf>
    <xf numFmtId="0" fontId="43" fillId="0" borderId="41">
      <alignment horizontal="center" vertical="center"/>
    </xf>
    <xf numFmtId="0" fontId="43" fillId="0" borderId="31">
      <alignment horizontal="center" vertical="center"/>
    </xf>
    <xf numFmtId="0" fontId="43" fillId="0" borderId="48">
      <alignment horizontal="center" vertical="center"/>
    </xf>
    <xf numFmtId="0" fontId="37" fillId="0" borderId="23">
      <alignment horizontal="center" vertical="center"/>
    </xf>
    <xf numFmtId="49" fontId="37" fillId="0" borderId="31">
      <alignment horizontal="center" vertical="center"/>
    </xf>
    <xf numFmtId="49" fontId="43" fillId="0" borderId="61">
      <alignment horizontal="center" vertical="center"/>
    </xf>
    <xf numFmtId="49" fontId="43" fillId="0" borderId="41">
      <alignment horizontal="center" vertical="center"/>
    </xf>
    <xf numFmtId="49" fontId="43" fillId="0" borderId="31">
      <alignment horizontal="center" vertical="center"/>
    </xf>
    <xf numFmtId="49" fontId="43" fillId="0" borderId="48">
      <alignment horizontal="center" vertical="center"/>
    </xf>
    <xf numFmtId="49" fontId="43" fillId="0" borderId="8">
      <alignment horizontal="center" wrapText="1"/>
    </xf>
    <xf numFmtId="0" fontId="43" fillId="0" borderId="8">
      <alignment horizontal="center"/>
    </xf>
    <xf numFmtId="49" fontId="43" fillId="0" borderId="0">
      <alignment horizontal="left"/>
    </xf>
    <xf numFmtId="0" fontId="43" fillId="0" borderId="19">
      <alignment horizontal="center"/>
    </xf>
    <xf numFmtId="49" fontId="43" fillId="0" borderId="19">
      <alignment horizontal="center"/>
    </xf>
    <xf numFmtId="0" fontId="47" fillId="0" borderId="8">
      <alignment wrapText="1"/>
    </xf>
    <xf numFmtId="0" fontId="48" fillId="0" borderId="8"/>
    <xf numFmtId="0" fontId="47" fillId="0" borderId="6">
      <alignment wrapText="1"/>
    </xf>
    <xf numFmtId="0" fontId="47" fillId="0" borderId="19">
      <alignment wrapText="1"/>
    </xf>
    <xf numFmtId="0" fontId="48" fillId="0" borderId="19"/>
    <xf numFmtId="0" fontId="41" fillId="0" borderId="0"/>
    <xf numFmtId="0" fontId="41" fillId="0" borderId="0"/>
    <xf numFmtId="0" fontId="40" fillId="4" borderId="0"/>
    <xf numFmtId="0" fontId="41" fillId="0" borderId="0"/>
    <xf numFmtId="0" fontId="49" fillId="0" borderId="0"/>
    <xf numFmtId="0" fontId="50" fillId="0" borderId="0">
      <alignment horizontal="center" wrapText="1"/>
    </xf>
    <xf numFmtId="0" fontId="51" fillId="0" borderId="8"/>
    <xf numFmtId="0" fontId="51" fillId="0" borderId="0"/>
    <xf numFmtId="0" fontId="52" fillId="0" borderId="0"/>
    <xf numFmtId="0" fontId="50" fillId="0" borderId="0">
      <alignment horizontal="left" wrapText="1"/>
    </xf>
    <xf numFmtId="0" fontId="53" fillId="0" borderId="0"/>
    <xf numFmtId="0" fontId="54" fillId="0" borderId="0"/>
    <xf numFmtId="0" fontId="51" fillId="0" borderId="9"/>
    <xf numFmtId="0" fontId="55" fillId="0" borderId="10">
      <alignment horizontal="center"/>
    </xf>
    <xf numFmtId="0" fontId="52" fillId="0" borderId="11"/>
    <xf numFmtId="0" fontId="55" fillId="0" borderId="0">
      <alignment horizontal="left"/>
    </xf>
    <xf numFmtId="0" fontId="56" fillId="0" borderId="0">
      <alignment horizontal="center" vertical="top"/>
    </xf>
    <xf numFmtId="49" fontId="57" fillId="0" borderId="12">
      <alignment horizontal="right"/>
    </xf>
    <xf numFmtId="49" fontId="52" fillId="0" borderId="13">
      <alignment horizontal="center"/>
    </xf>
    <xf numFmtId="0" fontId="52" fillId="0" borderId="14"/>
    <xf numFmtId="49" fontId="52" fillId="0" borderId="0"/>
    <xf numFmtId="49" fontId="55" fillId="0" borderId="0">
      <alignment horizontal="right"/>
    </xf>
    <xf numFmtId="0" fontId="55" fillId="0" borderId="0"/>
    <xf numFmtId="0" fontId="55" fillId="0" borderId="0">
      <alignment horizontal="center"/>
    </xf>
    <xf numFmtId="0" fontId="55" fillId="0" borderId="12">
      <alignment horizontal="right"/>
    </xf>
    <xf numFmtId="166" fontId="55" fillId="0" borderId="15">
      <alignment horizontal="center"/>
    </xf>
    <xf numFmtId="49" fontId="55" fillId="0" borderId="0"/>
    <xf numFmtId="0" fontId="55" fillId="0" borderId="0">
      <alignment horizontal="right"/>
    </xf>
    <xf numFmtId="0" fontId="55" fillId="0" borderId="16">
      <alignment horizontal="center"/>
    </xf>
    <xf numFmtId="0" fontId="55" fillId="0" borderId="8">
      <alignment wrapText="1"/>
    </xf>
    <xf numFmtId="49" fontId="55" fillId="0" borderId="17">
      <alignment horizontal="center"/>
    </xf>
    <xf numFmtId="0" fontId="55" fillId="0" borderId="18">
      <alignment wrapText="1"/>
    </xf>
    <xf numFmtId="49" fontId="55" fillId="0" borderId="15">
      <alignment horizontal="center"/>
    </xf>
    <xf numFmtId="0" fontId="55" fillId="0" borderId="19">
      <alignment horizontal="left"/>
    </xf>
    <xf numFmtId="49" fontId="55" fillId="0" borderId="19"/>
    <xf numFmtId="0" fontId="55" fillId="0" borderId="15">
      <alignment horizontal="center"/>
    </xf>
    <xf numFmtId="49" fontId="55" fillId="0" borderId="20">
      <alignment horizontal="center"/>
    </xf>
    <xf numFmtId="0" fontId="53" fillId="0" borderId="21"/>
    <xf numFmtId="49" fontId="55" fillId="0" borderId="6">
      <alignment horizontal="center" vertical="center" wrapText="1"/>
    </xf>
    <xf numFmtId="49" fontId="55" fillId="0" borderId="42">
      <alignment horizontal="center" vertical="center" wrapText="1"/>
    </xf>
    <xf numFmtId="49" fontId="55" fillId="0" borderId="34">
      <alignment horizontal="center" vertical="center" wrapText="1"/>
    </xf>
    <xf numFmtId="49" fontId="55" fillId="0" borderId="10">
      <alignment horizontal="center" vertical="center" wrapText="1"/>
    </xf>
    <xf numFmtId="0" fontId="55" fillId="0" borderId="22">
      <alignment horizontal="left" wrapText="1"/>
    </xf>
    <xf numFmtId="49" fontId="55" fillId="0" borderId="23">
      <alignment horizontal="center" wrapText="1"/>
    </xf>
    <xf numFmtId="49" fontId="55" fillId="0" borderId="24">
      <alignment horizontal="center"/>
    </xf>
    <xf numFmtId="4" fontId="55" fillId="0" borderId="6">
      <alignment horizontal="right"/>
    </xf>
    <xf numFmtId="4" fontId="55" fillId="0" borderId="7">
      <alignment horizontal="right"/>
    </xf>
    <xf numFmtId="0" fontId="55" fillId="0" borderId="25">
      <alignment horizontal="left" wrapText="1"/>
    </xf>
    <xf numFmtId="4" fontId="55" fillId="0" borderId="50">
      <alignment horizontal="right"/>
    </xf>
    <xf numFmtId="0" fontId="55" fillId="0" borderId="26">
      <alignment horizontal="left" wrapText="1" indent="1"/>
    </xf>
    <xf numFmtId="49" fontId="55" fillId="0" borderId="27">
      <alignment horizontal="center" wrapText="1"/>
    </xf>
    <xf numFmtId="49" fontId="55" fillId="0" borderId="28">
      <alignment horizontal="center"/>
    </xf>
    <xf numFmtId="0" fontId="55" fillId="0" borderId="30">
      <alignment horizontal="left" wrapText="1" indent="1"/>
    </xf>
    <xf numFmtId="49" fontId="55" fillId="0" borderId="51">
      <alignment horizontal="center"/>
    </xf>
    <xf numFmtId="49" fontId="55" fillId="0" borderId="11">
      <alignment horizontal="center"/>
    </xf>
    <xf numFmtId="49" fontId="55" fillId="0" borderId="0">
      <alignment horizontal="center"/>
    </xf>
    <xf numFmtId="0" fontId="55" fillId="0" borderId="7">
      <alignment horizontal="left" wrapText="1" indent="2"/>
    </xf>
    <xf numFmtId="49" fontId="55" fillId="0" borderId="31">
      <alignment horizontal="center"/>
    </xf>
    <xf numFmtId="49" fontId="55" fillId="0" borderId="6">
      <alignment horizontal="center"/>
    </xf>
    <xf numFmtId="0" fontId="55" fillId="0" borderId="32">
      <alignment horizontal="left" wrapText="1" indent="2"/>
    </xf>
    <xf numFmtId="0" fontId="55" fillId="0" borderId="21"/>
    <xf numFmtId="0" fontId="55" fillId="3" borderId="21"/>
    <xf numFmtId="0" fontId="55" fillId="3" borderId="0"/>
    <xf numFmtId="0" fontId="55" fillId="0" borderId="0">
      <alignment horizontal="left" wrapText="1"/>
    </xf>
    <xf numFmtId="49" fontId="55" fillId="0" borderId="0">
      <alignment horizontal="center" wrapText="1"/>
    </xf>
    <xf numFmtId="0" fontId="55" fillId="0" borderId="8">
      <alignment horizontal="left"/>
    </xf>
    <xf numFmtId="49" fontId="55" fillId="0" borderId="8"/>
    <xf numFmtId="0" fontId="55" fillId="0" borderId="8"/>
    <xf numFmtId="0" fontId="55" fillId="0" borderId="33">
      <alignment horizontal="left" wrapText="1"/>
    </xf>
    <xf numFmtId="49" fontId="55" fillId="0" borderId="24">
      <alignment horizontal="center" wrapText="1"/>
    </xf>
    <xf numFmtId="4" fontId="55" fillId="0" borderId="34">
      <alignment horizontal="right"/>
    </xf>
    <xf numFmtId="4" fontId="55" fillId="0" borderId="35">
      <alignment horizontal="right"/>
    </xf>
    <xf numFmtId="0" fontId="55" fillId="0" borderId="36">
      <alignment horizontal="left" wrapText="1"/>
    </xf>
    <xf numFmtId="49" fontId="55" fillId="0" borderId="31">
      <alignment horizontal="center" wrapText="1"/>
    </xf>
    <xf numFmtId="49" fontId="55" fillId="0" borderId="7">
      <alignment horizontal="center"/>
    </xf>
    <xf numFmtId="0" fontId="55" fillId="0" borderId="18"/>
    <xf numFmtId="0" fontId="55" fillId="0" borderId="37"/>
    <xf numFmtId="0" fontId="49" fillId="0" borderId="32">
      <alignment horizontal="left" wrapText="1"/>
    </xf>
    <xf numFmtId="0" fontId="55" fillId="0" borderId="38">
      <alignment horizontal="center" wrapText="1"/>
    </xf>
    <xf numFmtId="49" fontId="55" fillId="0" borderId="39">
      <alignment horizontal="center" wrapText="1"/>
    </xf>
    <xf numFmtId="4" fontId="55" fillId="0" borderId="24">
      <alignment horizontal="right"/>
    </xf>
    <xf numFmtId="4" fontId="55" fillId="0" borderId="40">
      <alignment horizontal="right"/>
    </xf>
    <xf numFmtId="0" fontId="49" fillId="0" borderId="15">
      <alignment horizontal="left" wrapText="1"/>
    </xf>
    <xf numFmtId="0" fontId="52" fillId="0" borderId="21"/>
    <xf numFmtId="0" fontId="55" fillId="0" borderId="0">
      <alignment horizontal="center" wrapText="1"/>
    </xf>
    <xf numFmtId="0" fontId="49" fillId="0" borderId="0">
      <alignment horizontal="center"/>
    </xf>
    <xf numFmtId="0" fontId="49" fillId="0" borderId="8"/>
    <xf numFmtId="49" fontId="55" fillId="0" borderId="8">
      <alignment horizontal="left"/>
    </xf>
    <xf numFmtId="49" fontId="55" fillId="0" borderId="34">
      <alignment horizontal="center"/>
    </xf>
    <xf numFmtId="0" fontId="55" fillId="0" borderId="26">
      <alignment horizontal="left" wrapText="1"/>
    </xf>
    <xf numFmtId="49" fontId="55" fillId="0" borderId="29">
      <alignment horizontal="center"/>
    </xf>
    <xf numFmtId="0" fontId="55" fillId="0" borderId="30">
      <alignment horizontal="left" wrapText="1"/>
    </xf>
    <xf numFmtId="0" fontId="52" fillId="0" borderId="28"/>
    <xf numFmtId="0" fontId="52" fillId="0" borderId="29"/>
    <xf numFmtId="0" fontId="55" fillId="0" borderId="33">
      <alignment horizontal="left" wrapText="1" indent="1"/>
    </xf>
    <xf numFmtId="49" fontId="55" fillId="0" borderId="41">
      <alignment horizontal="center" wrapText="1"/>
    </xf>
    <xf numFmtId="0" fontId="55" fillId="0" borderId="36">
      <alignment horizontal="left" wrapText="1" indent="1"/>
    </xf>
    <xf numFmtId="0" fontId="55" fillId="0" borderId="26">
      <alignment horizontal="left" wrapText="1" indent="2"/>
    </xf>
    <xf numFmtId="0" fontId="55" fillId="0" borderId="30">
      <alignment horizontal="left" wrapText="1" indent="2"/>
    </xf>
    <xf numFmtId="49" fontId="55" fillId="0" borderId="41">
      <alignment horizontal="center"/>
    </xf>
    <xf numFmtId="0" fontId="52" fillId="0" borderId="19"/>
    <xf numFmtId="0" fontId="52" fillId="0" borderId="8"/>
    <xf numFmtId="0" fontId="49" fillId="0" borderId="42">
      <alignment horizontal="center" vertical="center" textRotation="90" wrapText="1"/>
    </xf>
    <xf numFmtId="0" fontId="55" fillId="0" borderId="6">
      <alignment horizontal="center" vertical="top" wrapText="1"/>
    </xf>
    <xf numFmtId="0" fontId="55" fillId="0" borderId="28">
      <alignment horizontal="center" vertical="top"/>
    </xf>
    <xf numFmtId="0" fontId="55" fillId="0" borderId="6">
      <alignment horizontal="center" vertical="top"/>
    </xf>
    <xf numFmtId="49" fontId="55" fillId="0" borderId="6">
      <alignment horizontal="center" vertical="top" wrapText="1"/>
    </xf>
    <xf numFmtId="0" fontId="49" fillId="0" borderId="43"/>
    <xf numFmtId="49" fontId="49" fillId="0" borderId="23">
      <alignment horizontal="center"/>
    </xf>
    <xf numFmtId="0" fontId="53" fillId="0" borderId="14"/>
    <xf numFmtId="49" fontId="58" fillId="0" borderId="44">
      <alignment horizontal="left" vertical="center" wrapText="1"/>
    </xf>
    <xf numFmtId="49" fontId="49" fillId="0" borderId="31">
      <alignment horizontal="center" vertical="center" wrapText="1"/>
    </xf>
    <xf numFmtId="49" fontId="55" fillId="0" borderId="45">
      <alignment horizontal="left" vertical="center" wrapText="1" indent="2"/>
    </xf>
    <xf numFmtId="49" fontId="55" fillId="0" borderId="27">
      <alignment horizontal="center" vertical="center" wrapText="1"/>
    </xf>
    <xf numFmtId="0" fontId="55" fillId="0" borderId="28"/>
    <xf numFmtId="4" fontId="55" fillId="0" borderId="28">
      <alignment horizontal="right"/>
    </xf>
    <xf numFmtId="4" fontId="55" fillId="0" borderId="29">
      <alignment horizontal="right"/>
    </xf>
    <xf numFmtId="49" fontId="55" fillId="0" borderId="46">
      <alignment horizontal="left" vertical="center" wrapText="1" indent="3"/>
    </xf>
    <xf numFmtId="49" fontId="55" fillId="0" borderId="41">
      <alignment horizontal="center" vertical="center" wrapText="1"/>
    </xf>
    <xf numFmtId="49" fontId="55" fillId="0" borderId="44">
      <alignment horizontal="left" vertical="center" wrapText="1" indent="3"/>
    </xf>
    <xf numFmtId="49" fontId="55" fillId="0" borderId="31">
      <alignment horizontal="center" vertical="center" wrapText="1"/>
    </xf>
    <xf numFmtId="49" fontId="55" fillId="0" borderId="47">
      <alignment horizontal="left" vertical="center" wrapText="1" indent="3"/>
    </xf>
    <xf numFmtId="0" fontId="58" fillId="0" borderId="43">
      <alignment horizontal="left" vertical="center" wrapText="1"/>
    </xf>
    <xf numFmtId="49" fontId="55" fillId="0" borderId="48">
      <alignment horizontal="center" vertical="center" wrapText="1"/>
    </xf>
    <xf numFmtId="4" fontId="55" fillId="0" borderId="10">
      <alignment horizontal="right"/>
    </xf>
    <xf numFmtId="4" fontId="55" fillId="0" borderId="49">
      <alignment horizontal="right"/>
    </xf>
    <xf numFmtId="0" fontId="49" fillId="0" borderId="19">
      <alignment horizontal="center" vertical="center" textRotation="90" wrapText="1"/>
    </xf>
    <xf numFmtId="49" fontId="55" fillId="0" borderId="19">
      <alignment horizontal="left" vertical="center" wrapText="1" indent="3"/>
    </xf>
    <xf numFmtId="49" fontId="55" fillId="0" borderId="21">
      <alignment horizontal="center" vertical="center" wrapText="1"/>
    </xf>
    <xf numFmtId="4" fontId="55" fillId="0" borderId="21">
      <alignment horizontal="right"/>
    </xf>
    <xf numFmtId="0" fontId="55" fillId="0" borderId="0">
      <alignment vertical="center"/>
    </xf>
    <xf numFmtId="49" fontId="55" fillId="0" borderId="0">
      <alignment horizontal="left" vertical="center" wrapText="1" indent="3"/>
    </xf>
    <xf numFmtId="49" fontId="55" fillId="0" borderId="0">
      <alignment horizontal="center" vertical="center" wrapText="1"/>
    </xf>
    <xf numFmtId="4" fontId="55" fillId="0" borderId="0">
      <alignment horizontal="right" shrinkToFit="1"/>
    </xf>
    <xf numFmtId="0" fontId="49" fillId="0" borderId="8">
      <alignment horizontal="center" vertical="center" textRotation="90" wrapText="1"/>
    </xf>
    <xf numFmtId="49" fontId="55" fillId="0" borderId="8">
      <alignment horizontal="left" vertical="center" wrapText="1" indent="3"/>
    </xf>
    <xf numFmtId="49" fontId="55" fillId="0" borderId="8">
      <alignment horizontal="center" vertical="center" wrapText="1"/>
    </xf>
    <xf numFmtId="4" fontId="55" fillId="0" borderId="8">
      <alignment horizontal="right"/>
    </xf>
    <xf numFmtId="49" fontId="55" fillId="0" borderId="28">
      <alignment horizontal="center" vertical="center" wrapText="1"/>
    </xf>
    <xf numFmtId="0" fontId="58" fillId="0" borderId="52">
      <alignment horizontal="left" vertical="center" wrapText="1"/>
    </xf>
    <xf numFmtId="49" fontId="49" fillId="0" borderId="23">
      <alignment horizontal="center" vertical="center" wrapText="1"/>
    </xf>
    <xf numFmtId="4" fontId="55" fillId="0" borderId="53">
      <alignment horizontal="right"/>
    </xf>
    <xf numFmtId="49" fontId="55" fillId="0" borderId="54">
      <alignment horizontal="left" vertical="center" wrapText="1" indent="2"/>
    </xf>
    <xf numFmtId="0" fontId="55" fillId="0" borderId="51"/>
    <xf numFmtId="0" fontId="55" fillId="0" borderId="7"/>
    <xf numFmtId="49" fontId="55" fillId="0" borderId="55">
      <alignment horizontal="left" vertical="center" wrapText="1" indent="3"/>
    </xf>
    <xf numFmtId="4" fontId="55" fillId="0" borderId="56">
      <alignment horizontal="right"/>
    </xf>
    <xf numFmtId="49" fontId="55" fillId="0" borderId="57">
      <alignment horizontal="left" vertical="center" wrapText="1" indent="3"/>
    </xf>
    <xf numFmtId="49" fontId="55" fillId="0" borderId="58">
      <alignment horizontal="left" vertical="center" wrapText="1" indent="3"/>
    </xf>
    <xf numFmtId="49" fontId="55" fillId="0" borderId="59">
      <alignment horizontal="center" vertical="center" wrapText="1"/>
    </xf>
    <xf numFmtId="4" fontId="55" fillId="0" borderId="60">
      <alignment horizontal="right"/>
    </xf>
    <xf numFmtId="0" fontId="49" fillId="0" borderId="19">
      <alignment horizontal="center" vertical="center" textRotation="90"/>
    </xf>
    <xf numFmtId="4" fontId="55" fillId="0" borderId="0">
      <alignment horizontal="right"/>
    </xf>
    <xf numFmtId="0" fontId="49" fillId="0" borderId="8">
      <alignment horizontal="center" vertical="center" textRotation="90"/>
    </xf>
    <xf numFmtId="0" fontId="49" fillId="0" borderId="42">
      <alignment horizontal="center" vertical="center" textRotation="90"/>
    </xf>
    <xf numFmtId="0" fontId="55" fillId="0" borderId="29"/>
    <xf numFmtId="49" fontId="55" fillId="0" borderId="61">
      <alignment horizontal="center" vertical="center" wrapText="1"/>
    </xf>
    <xf numFmtId="0" fontId="55" fillId="0" borderId="62"/>
    <xf numFmtId="0" fontId="55" fillId="0" borderId="63"/>
    <xf numFmtId="0" fontId="49" fillId="0" borderId="6">
      <alignment horizontal="center" vertical="center" textRotation="90"/>
    </xf>
    <xf numFmtId="49" fontId="58" fillId="0" borderId="52">
      <alignment horizontal="left" vertical="center" wrapText="1"/>
    </xf>
    <xf numFmtId="0" fontId="49" fillId="0" borderId="41">
      <alignment horizontal="center" vertical="center"/>
    </xf>
    <xf numFmtId="0" fontId="55" fillId="0" borderId="27">
      <alignment horizontal="center" vertical="center"/>
    </xf>
    <xf numFmtId="0" fontId="55" fillId="0" borderId="41">
      <alignment horizontal="center" vertical="center"/>
    </xf>
    <xf numFmtId="0" fontId="55" fillId="0" borderId="31">
      <alignment horizontal="center" vertical="center"/>
    </xf>
    <xf numFmtId="0" fontId="55" fillId="0" borderId="48">
      <alignment horizontal="center" vertical="center"/>
    </xf>
    <xf numFmtId="0" fontId="49" fillId="0" borderId="23">
      <alignment horizontal="center" vertical="center"/>
    </xf>
    <xf numFmtId="49" fontId="49" fillId="0" borderId="31">
      <alignment horizontal="center" vertical="center"/>
    </xf>
    <xf numFmtId="49" fontId="55" fillId="0" borderId="61">
      <alignment horizontal="center" vertical="center"/>
    </xf>
    <xf numFmtId="49" fontId="55" fillId="0" borderId="41">
      <alignment horizontal="center" vertical="center"/>
    </xf>
    <xf numFmtId="49" fontId="55" fillId="0" borderId="31">
      <alignment horizontal="center" vertical="center"/>
    </xf>
    <xf numFmtId="49" fontId="55" fillId="0" borderId="48">
      <alignment horizontal="center" vertical="center"/>
    </xf>
    <xf numFmtId="49" fontId="55" fillId="0" borderId="8">
      <alignment horizontal="center" wrapText="1"/>
    </xf>
    <xf numFmtId="0" fontId="55" fillId="0" borderId="8">
      <alignment horizontal="center"/>
    </xf>
    <xf numFmtId="49" fontId="55" fillId="0" borderId="0">
      <alignment horizontal="left"/>
    </xf>
    <xf numFmtId="0" fontId="55" fillId="0" borderId="19">
      <alignment horizontal="center"/>
    </xf>
    <xf numFmtId="49" fontId="55" fillId="0" borderId="19">
      <alignment horizontal="center"/>
    </xf>
    <xf numFmtId="0" fontId="59" fillId="0" borderId="8">
      <alignment wrapText="1"/>
    </xf>
    <xf numFmtId="0" fontId="60" fillId="0" borderId="8"/>
    <xf numFmtId="0" fontId="59" fillId="0" borderId="6">
      <alignment wrapText="1"/>
    </xf>
    <xf numFmtId="0" fontId="59" fillId="0" borderId="19">
      <alignment wrapText="1"/>
    </xf>
    <xf numFmtId="0" fontId="60" fillId="0" borderId="19"/>
    <xf numFmtId="0" fontId="53" fillId="0" borderId="0"/>
    <xf numFmtId="0" fontId="53" fillId="0" borderId="0"/>
    <xf numFmtId="0" fontId="52" fillId="4" borderId="0"/>
    <xf numFmtId="0" fontId="53" fillId="0" borderId="0"/>
  </cellStyleXfs>
  <cellXfs count="27">
    <xf numFmtId="0" fontId="0" fillId="0" borderId="0" xfId="0"/>
    <xf numFmtId="4" fontId="4" fillId="0" borderId="1" xfId="0" applyNumberFormat="1" applyFont="1" applyFill="1" applyBorder="1" applyAlignment="1">
      <alignment horizontal="center" vertical="center" wrapText="1"/>
    </xf>
    <xf numFmtId="0" fontId="4" fillId="0" borderId="2" xfId="0" quotePrefix="1" applyNumberFormat="1" applyFont="1" applyFill="1" applyBorder="1" applyAlignment="1">
      <alignment horizontal="center" vertical="center" wrapText="1"/>
    </xf>
    <xf numFmtId="0" fontId="4" fillId="0" borderId="2" xfId="0" applyNumberFormat="1" applyFont="1" applyFill="1" applyBorder="1" applyAlignment="1">
      <alignment horizontal="left" vertical="center" wrapText="1"/>
    </xf>
    <xf numFmtId="0" fontId="4" fillId="0" borderId="2" xfId="8" quotePrefix="1" applyNumberFormat="1" applyFont="1" applyFill="1" applyBorder="1" applyAlignment="1">
      <alignment horizontal="center" vertical="center" wrapText="1"/>
    </xf>
    <xf numFmtId="0" fontId="4" fillId="0" borderId="0" xfId="0" applyFont="1" applyFill="1" applyAlignment="1">
      <alignment vertical="center" wrapText="1"/>
    </xf>
    <xf numFmtId="4" fontId="4" fillId="0" borderId="0" xfId="0" applyNumberFormat="1" applyFont="1" applyFill="1" applyAlignment="1">
      <alignment horizontal="center" vertical="center" wrapText="1"/>
    </xf>
    <xf numFmtId="49" fontId="4" fillId="0" borderId="2" xfId="0" applyNumberFormat="1" applyFont="1" applyFill="1" applyBorder="1" applyAlignment="1">
      <alignment horizontal="center" vertical="center" wrapText="1"/>
    </xf>
    <xf numFmtId="0" fontId="4" fillId="0" borderId="2" xfId="0" applyNumberFormat="1" applyFont="1" applyFill="1" applyBorder="1" applyAlignment="1">
      <alignment vertical="center" wrapText="1"/>
    </xf>
    <xf numFmtId="4" fontId="4" fillId="0" borderId="0" xfId="0" applyNumberFormat="1" applyFont="1" applyFill="1" applyAlignment="1">
      <alignment vertical="center" wrapText="1"/>
    </xf>
    <xf numFmtId="4" fontId="4" fillId="0" borderId="0" xfId="0" applyNumberFormat="1" applyFont="1" applyFill="1" applyAlignment="1">
      <alignment horizontal="left" vertical="top" wrapText="1"/>
    </xf>
    <xf numFmtId="0" fontId="4" fillId="0" borderId="0" xfId="0" applyFont="1" applyFill="1" applyAlignment="1">
      <alignment horizontal="right" vertical="center" wrapText="1"/>
    </xf>
    <xf numFmtId="0" fontId="4" fillId="0" borderId="0" xfId="0" applyFont="1" applyFill="1" applyBorder="1" applyAlignment="1">
      <alignment horizontal="justify" vertical="center" wrapText="1"/>
    </xf>
    <xf numFmtId="4" fontId="5" fillId="0" borderId="2" xfId="0" applyNumberFormat="1" applyFont="1" applyFill="1" applyBorder="1" applyAlignment="1">
      <alignment horizontal="right" vertical="center" wrapText="1"/>
    </xf>
    <xf numFmtId="4" fontId="4" fillId="0" borderId="2" xfId="0" applyNumberFormat="1" applyFont="1" applyFill="1" applyBorder="1" applyAlignment="1">
      <alignment horizontal="right" vertical="center" wrapText="1"/>
    </xf>
    <xf numFmtId="0" fontId="11" fillId="0" borderId="2" xfId="2" applyNumberFormat="1" applyFont="1" applyFill="1" applyBorder="1" applyAlignment="1" applyProtection="1">
      <alignment horizontal="left" vertical="center" wrapText="1"/>
    </xf>
    <xf numFmtId="0" fontId="12" fillId="0" borderId="2" xfId="2" applyNumberFormat="1" applyFont="1" applyFill="1" applyBorder="1" applyAlignment="1" applyProtection="1">
      <alignment horizontal="left" vertical="center" wrapText="1"/>
    </xf>
    <xf numFmtId="165" fontId="4" fillId="0" borderId="2" xfId="0" applyNumberFormat="1" applyFont="1" applyFill="1" applyBorder="1" applyAlignment="1">
      <alignment horizontal="right" vertical="center" wrapText="1"/>
    </xf>
    <xf numFmtId="165" fontId="5" fillId="0" borderId="2" xfId="0" applyNumberFormat="1" applyFont="1" applyFill="1" applyBorder="1" applyAlignment="1">
      <alignment horizontal="right" vertical="center" wrapText="1"/>
    </xf>
    <xf numFmtId="0" fontId="5" fillId="0" borderId="2" xfId="0" quotePrefix="1" applyNumberFormat="1" applyFont="1" applyFill="1" applyBorder="1" applyAlignment="1">
      <alignment horizontal="center" vertical="center" wrapText="1"/>
    </xf>
    <xf numFmtId="0" fontId="5" fillId="0" borderId="2" xfId="0" applyNumberFormat="1" applyFont="1" applyFill="1" applyBorder="1" applyAlignment="1">
      <alignment horizontal="left" vertical="center" wrapText="1"/>
    </xf>
    <xf numFmtId="0" fontId="4" fillId="0" borderId="2" xfId="0" applyNumberFormat="1" applyFont="1" applyFill="1" applyBorder="1" applyAlignment="1">
      <alignment horizontal="left" vertical="top" wrapText="1"/>
    </xf>
    <xf numFmtId="4" fontId="4" fillId="0" borderId="0" xfId="0" applyNumberFormat="1" applyFont="1" applyFill="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4" fillId="0" borderId="5" xfId="0" applyFont="1" applyFill="1" applyBorder="1" applyAlignment="1">
      <alignment horizontal="right" vertical="center" wrapText="1"/>
    </xf>
    <xf numFmtId="0" fontId="6" fillId="0" borderId="0" xfId="0" applyFont="1" applyFill="1" applyAlignment="1">
      <alignment horizontal="center" vertical="center" wrapText="1"/>
    </xf>
  </cellXfs>
  <cellStyles count="882">
    <cellStyle name="br" xfId="174"/>
    <cellStyle name="col" xfId="173"/>
    <cellStyle name="style0" xfId="175"/>
    <cellStyle name="style0 2" xfId="515"/>
    <cellStyle name="style0 3" xfId="696"/>
    <cellStyle name="style0 4" xfId="878"/>
    <cellStyle name="td" xfId="176"/>
    <cellStyle name="td 2" xfId="514"/>
    <cellStyle name="td 3" xfId="697"/>
    <cellStyle name="td 4" xfId="879"/>
    <cellStyle name="tr" xfId="172"/>
    <cellStyle name="xl100" xfId="91"/>
    <cellStyle name="xl100 2" xfId="242"/>
    <cellStyle name="xl100 3" xfId="382"/>
    <cellStyle name="xl100 4" xfId="581"/>
    <cellStyle name="xl100 5" xfId="763"/>
    <cellStyle name="xl101" xfId="97"/>
    <cellStyle name="xl101 2" xfId="247"/>
    <cellStyle name="xl101 3" xfId="388"/>
    <cellStyle name="xl101 4" xfId="586"/>
    <cellStyle name="xl101 5" xfId="768"/>
    <cellStyle name="xl102" xfId="93"/>
    <cellStyle name="xl102 2" xfId="257"/>
    <cellStyle name="xl102 3" xfId="516"/>
    <cellStyle name="xl102 4" xfId="596"/>
    <cellStyle name="xl102 5" xfId="778"/>
    <cellStyle name="xl103" xfId="101"/>
    <cellStyle name="xl103 2" xfId="261"/>
    <cellStyle name="xl103 3" xfId="509"/>
    <cellStyle name="xl103 4" xfId="600"/>
    <cellStyle name="xl103 5" xfId="782"/>
    <cellStyle name="xl104" xfId="104"/>
    <cellStyle name="xl104 2" xfId="269"/>
    <cellStyle name="xl104 3" xfId="471"/>
    <cellStyle name="xl104 4" xfId="608"/>
    <cellStyle name="xl104 5" xfId="790"/>
    <cellStyle name="xl105" xfId="89"/>
    <cellStyle name="xl105 2" xfId="264"/>
    <cellStyle name="xl105 3" xfId="446"/>
    <cellStyle name="xl105 4" xfId="603"/>
    <cellStyle name="xl105 5" xfId="785"/>
    <cellStyle name="xl106" xfId="92"/>
    <cellStyle name="xl106 2" xfId="272"/>
    <cellStyle name="xl106 3" xfId="506"/>
    <cellStyle name="xl106 4" xfId="611"/>
    <cellStyle name="xl106 5" xfId="793"/>
    <cellStyle name="xl107" xfId="98"/>
    <cellStyle name="xl107 2" xfId="275"/>
    <cellStyle name="xl107 3" xfId="508"/>
    <cellStyle name="xl107 4" xfId="614"/>
    <cellStyle name="xl107 5" xfId="796"/>
    <cellStyle name="xl108" xfId="103"/>
    <cellStyle name="xl108 2" xfId="259"/>
    <cellStyle name="xl108 3" xfId="474"/>
    <cellStyle name="xl108 4" xfId="598"/>
    <cellStyle name="xl108 5" xfId="780"/>
    <cellStyle name="xl109" xfId="90"/>
    <cellStyle name="xl109 2" xfId="262"/>
    <cellStyle name="xl109 3" xfId="455"/>
    <cellStyle name="xl109 4" xfId="601"/>
    <cellStyle name="xl109 5" xfId="783"/>
    <cellStyle name="xl110" xfId="99"/>
    <cellStyle name="xl110 2" xfId="270"/>
    <cellStyle name="xl110 3" xfId="434"/>
    <cellStyle name="xl110 4" xfId="609"/>
    <cellStyle name="xl110 5" xfId="791"/>
    <cellStyle name="xl111" xfId="100"/>
    <cellStyle name="xl111 2" xfId="274"/>
    <cellStyle name="xl111 3" xfId="511"/>
    <cellStyle name="xl111 4" xfId="613"/>
    <cellStyle name="xl111 5" xfId="795"/>
    <cellStyle name="xl112" xfId="94"/>
    <cellStyle name="xl112 2" xfId="260"/>
    <cellStyle name="xl112 3" xfId="435"/>
    <cellStyle name="xl112 4" xfId="599"/>
    <cellStyle name="xl112 5" xfId="781"/>
    <cellStyle name="xl113" xfId="102"/>
    <cellStyle name="xl113 2" xfId="263"/>
    <cellStyle name="xl113 3" xfId="488"/>
    <cellStyle name="xl113 4" xfId="602"/>
    <cellStyle name="xl113 5" xfId="784"/>
    <cellStyle name="xl114" xfId="95"/>
    <cellStyle name="xl114 2" xfId="265"/>
    <cellStyle name="xl114 3" xfId="485"/>
    <cellStyle name="xl114 4" xfId="604"/>
    <cellStyle name="xl114 5" xfId="786"/>
    <cellStyle name="xl115" xfId="96"/>
    <cellStyle name="xl115 2" xfId="271"/>
    <cellStyle name="xl115 3" xfId="504"/>
    <cellStyle name="xl115 4" xfId="610"/>
    <cellStyle name="xl115 5" xfId="792"/>
    <cellStyle name="xl116" xfId="105"/>
    <cellStyle name="xl116 2" xfId="266"/>
    <cellStyle name="xl116 3" xfId="480"/>
    <cellStyle name="xl116 4" xfId="605"/>
    <cellStyle name="xl116 5" xfId="787"/>
    <cellStyle name="xl117" xfId="128"/>
    <cellStyle name="xl117 2" xfId="273"/>
    <cellStyle name="xl117 3" xfId="503"/>
    <cellStyle name="xl117 4" xfId="612"/>
    <cellStyle name="xl117 5" xfId="794"/>
    <cellStyle name="xl118" xfId="132"/>
    <cellStyle name="xl118 2" xfId="267"/>
    <cellStyle name="xl118 3" xfId="476"/>
    <cellStyle name="xl118 4" xfId="606"/>
    <cellStyle name="xl118 5" xfId="788"/>
    <cellStyle name="xl119" xfId="136"/>
    <cellStyle name="xl119 2" xfId="268"/>
    <cellStyle name="xl119 3" xfId="473"/>
    <cellStyle name="xl119 4" xfId="607"/>
    <cellStyle name="xl119 5" xfId="789"/>
    <cellStyle name="xl120" xfId="142"/>
    <cellStyle name="xl120 2" xfId="277"/>
    <cellStyle name="xl120 3" xfId="502"/>
    <cellStyle name="xl120 4" xfId="616"/>
    <cellStyle name="xl120 5" xfId="798"/>
    <cellStyle name="xl121" xfId="143"/>
    <cellStyle name="xl121 2" xfId="301"/>
    <cellStyle name="xl121 3" xfId="468"/>
    <cellStyle name="xl121 4" xfId="640"/>
    <cellStyle name="xl121 5" xfId="822"/>
    <cellStyle name="xl122" xfId="144"/>
    <cellStyle name="xl122 2" xfId="305"/>
    <cellStyle name="xl122 3" xfId="453"/>
    <cellStyle name="xl122 4" xfId="644"/>
    <cellStyle name="xl122 5" xfId="826"/>
    <cellStyle name="xl123" xfId="146"/>
    <cellStyle name="xl123 2" xfId="309"/>
    <cellStyle name="xl123 3" xfId="441"/>
    <cellStyle name="xl123 4" xfId="648"/>
    <cellStyle name="xl123 5" xfId="830"/>
    <cellStyle name="xl124" xfId="167"/>
    <cellStyle name="xl124 2" xfId="326"/>
    <cellStyle name="xl124 3" xfId="437"/>
    <cellStyle name="xl124 4" xfId="665"/>
    <cellStyle name="xl124 5" xfId="847"/>
    <cellStyle name="xl125" xfId="170"/>
    <cellStyle name="xl125 2" xfId="328"/>
    <cellStyle name="xl125 3" xfId="510"/>
    <cellStyle name="xl125 4" xfId="667"/>
    <cellStyle name="xl125 5" xfId="849"/>
    <cellStyle name="xl126" xfId="106"/>
    <cellStyle name="xl126 2" xfId="329"/>
    <cellStyle name="xl126 3" xfId="507"/>
    <cellStyle name="xl126 4" xfId="668"/>
    <cellStyle name="xl126 5" xfId="850"/>
    <cellStyle name="xl127" xfId="109"/>
    <cellStyle name="xl127 2" xfId="276"/>
    <cellStyle name="xl127 3" xfId="505"/>
    <cellStyle name="xl127 4" xfId="615"/>
    <cellStyle name="xl127 5" xfId="797"/>
    <cellStyle name="xl128" xfId="112"/>
    <cellStyle name="xl128 2" xfId="334"/>
    <cellStyle name="xl128 3" xfId="481"/>
    <cellStyle name="xl128 4" xfId="673"/>
    <cellStyle name="xl128 5" xfId="855"/>
    <cellStyle name="xl129" xfId="114"/>
    <cellStyle name="xl129 2" xfId="352"/>
    <cellStyle name="xl129 3" xfId="427"/>
    <cellStyle name="xl129 4" xfId="691"/>
    <cellStyle name="xl129 5" xfId="873"/>
    <cellStyle name="xl130" xfId="119"/>
    <cellStyle name="xl130 2" xfId="355"/>
    <cellStyle name="xl130 3" xfId="416"/>
    <cellStyle name="xl130 4" xfId="694"/>
    <cellStyle name="xl130 5" xfId="876"/>
    <cellStyle name="xl131" xfId="121"/>
    <cellStyle name="xl131 2" xfId="278"/>
    <cellStyle name="xl131 3" xfId="487"/>
    <cellStyle name="xl131 4" xfId="617"/>
    <cellStyle name="xl131 5" xfId="799"/>
    <cellStyle name="xl132" xfId="123"/>
    <cellStyle name="xl132 2" xfId="282"/>
    <cellStyle name="xl132 3" xfId="463"/>
    <cellStyle name="xl132 4" xfId="621"/>
    <cellStyle name="xl132 5" xfId="803"/>
    <cellStyle name="xl133" xfId="124"/>
    <cellStyle name="xl133 2" xfId="285"/>
    <cellStyle name="xl133 3" xfId="444"/>
    <cellStyle name="xl133 4" xfId="624"/>
    <cellStyle name="xl133 5" xfId="806"/>
    <cellStyle name="xl134" xfId="129"/>
    <cellStyle name="xl134 2" xfId="287"/>
    <cellStyle name="xl134 3" xfId="501"/>
    <cellStyle name="xl134 4" xfId="626"/>
    <cellStyle name="xl134 5" xfId="808"/>
    <cellStyle name="xl135" xfId="133"/>
    <cellStyle name="xl135 2" xfId="292"/>
    <cellStyle name="xl135 3" xfId="496"/>
    <cellStyle name="xl135 4" xfId="631"/>
    <cellStyle name="xl135 5" xfId="813"/>
    <cellStyle name="xl136" xfId="137"/>
    <cellStyle name="xl136 2" xfId="294"/>
    <cellStyle name="xl136 3" xfId="494"/>
    <cellStyle name="xl136 4" xfId="633"/>
    <cellStyle name="xl136 5" xfId="815"/>
    <cellStyle name="xl137" xfId="145"/>
    <cellStyle name="xl137 2" xfId="296"/>
    <cellStyle name="xl137 3" xfId="492"/>
    <cellStyle name="xl137 4" xfId="635"/>
    <cellStyle name="xl137 5" xfId="817"/>
    <cellStyle name="xl138" xfId="148"/>
    <cellStyle name="xl138 2" xfId="297"/>
    <cellStyle name="xl138 3" xfId="491"/>
    <cellStyle name="xl138 4" xfId="636"/>
    <cellStyle name="xl138 5" xfId="818"/>
    <cellStyle name="xl139" xfId="152"/>
    <cellStyle name="xl139 2" xfId="302"/>
    <cellStyle name="xl139 3" xfId="466"/>
    <cellStyle name="xl139 4" xfId="641"/>
    <cellStyle name="xl139 5" xfId="823"/>
    <cellStyle name="xl140" xfId="156"/>
    <cellStyle name="xl140 2" xfId="306"/>
    <cellStyle name="xl140 3" xfId="450"/>
    <cellStyle name="xl140 4" xfId="645"/>
    <cellStyle name="xl140 5" xfId="827"/>
    <cellStyle name="xl141" xfId="160"/>
    <cellStyle name="xl141 2" xfId="310"/>
    <cellStyle name="xl141 3" xfId="438"/>
    <cellStyle name="xl141 4" xfId="649"/>
    <cellStyle name="xl141 5" xfId="831"/>
    <cellStyle name="xl142" xfId="110"/>
    <cellStyle name="xl142 2" xfId="314"/>
    <cellStyle name="xl142 3" xfId="475"/>
    <cellStyle name="xl142 4" xfId="653"/>
    <cellStyle name="xl142 5" xfId="835"/>
    <cellStyle name="xl143" xfId="113"/>
    <cellStyle name="xl143 2" xfId="317"/>
    <cellStyle name="xl143 3" xfId="465"/>
    <cellStyle name="xl143 4" xfId="656"/>
    <cellStyle name="xl143 5" xfId="838"/>
    <cellStyle name="xl144" xfId="115"/>
    <cellStyle name="xl144 2" xfId="320"/>
    <cellStyle name="xl144 3" xfId="452"/>
    <cellStyle name="xl144 4" xfId="659"/>
    <cellStyle name="xl144 5" xfId="841"/>
    <cellStyle name="xl145" xfId="120"/>
    <cellStyle name="xl145 2" xfId="322"/>
    <cellStyle name="xl145 3" xfId="449"/>
    <cellStyle name="xl145 4" xfId="661"/>
    <cellStyle name="xl145 5" xfId="843"/>
    <cellStyle name="xl146" xfId="122"/>
    <cellStyle name="xl146 2" xfId="323"/>
    <cellStyle name="xl146 3" xfId="447"/>
    <cellStyle name="xl146 4" xfId="662"/>
    <cellStyle name="xl146 5" xfId="844"/>
    <cellStyle name="xl147" xfId="125"/>
    <cellStyle name="xl147 2" xfId="335"/>
    <cellStyle name="xl147 3" xfId="464"/>
    <cellStyle name="xl147 4" xfId="674"/>
    <cellStyle name="xl147 5" xfId="856"/>
    <cellStyle name="xl148" xfId="130"/>
    <cellStyle name="xl148 2" xfId="283"/>
    <cellStyle name="xl148 3" xfId="459"/>
    <cellStyle name="xl148 4" xfId="622"/>
    <cellStyle name="xl148 5" xfId="804"/>
    <cellStyle name="xl149" xfId="134"/>
    <cellStyle name="xl149 2" xfId="286"/>
    <cellStyle name="xl149 3" xfId="436"/>
    <cellStyle name="xl149 4" xfId="625"/>
    <cellStyle name="xl149 5" xfId="807"/>
    <cellStyle name="xl150" xfId="138"/>
    <cellStyle name="xl150 2" xfId="288"/>
    <cellStyle name="xl150 3" xfId="500"/>
    <cellStyle name="xl150 4" xfId="627"/>
    <cellStyle name="xl150 5" xfId="809"/>
    <cellStyle name="xl151" xfId="140"/>
    <cellStyle name="xl151 2" xfId="293"/>
    <cellStyle name="xl151 3" xfId="495"/>
    <cellStyle name="xl151 4" xfId="632"/>
    <cellStyle name="xl151 5" xfId="814"/>
    <cellStyle name="xl152" xfId="147"/>
    <cellStyle name="xl152 2" xfId="295"/>
    <cellStyle name="xl152 3" xfId="493"/>
    <cellStyle name="xl152 4" xfId="634"/>
    <cellStyle name="xl152 5" xfId="816"/>
    <cellStyle name="xl153" xfId="149"/>
    <cellStyle name="xl153 2" xfId="298"/>
    <cellStyle name="xl153 3" xfId="486"/>
    <cellStyle name="xl153 4" xfId="637"/>
    <cellStyle name="xl153 5" xfId="819"/>
    <cellStyle name="xl154" xfId="150"/>
    <cellStyle name="xl154 2" xfId="303"/>
    <cellStyle name="xl154 3" xfId="462"/>
    <cellStyle name="xl154 4" xfId="642"/>
    <cellStyle name="xl154 5" xfId="824"/>
    <cellStyle name="xl155" xfId="151"/>
    <cellStyle name="xl155 2" xfId="307"/>
    <cellStyle name="xl155 3" xfId="448"/>
    <cellStyle name="xl155 4" xfId="646"/>
    <cellStyle name="xl155 5" xfId="828"/>
    <cellStyle name="xl156" xfId="153"/>
    <cellStyle name="xl156 2" xfId="311"/>
    <cellStyle name="xl156 3" xfId="490"/>
    <cellStyle name="xl156 4" xfId="650"/>
    <cellStyle name="xl156 5" xfId="832"/>
    <cellStyle name="xl157" xfId="154"/>
    <cellStyle name="xl157 2" xfId="313"/>
    <cellStyle name="xl157 3" xfId="477"/>
    <cellStyle name="xl157 4" xfId="652"/>
    <cellStyle name="xl157 5" xfId="834"/>
    <cellStyle name="xl158" xfId="155"/>
    <cellStyle name="xl158 2" xfId="315"/>
    <cellStyle name="xl158 3" xfId="472"/>
    <cellStyle name="xl158 4" xfId="654"/>
    <cellStyle name="xl158 5" xfId="836"/>
    <cellStyle name="xl159" xfId="157"/>
    <cellStyle name="xl159 2" xfId="324"/>
    <cellStyle name="xl159 3" xfId="442"/>
    <cellStyle name="xl159 4" xfId="663"/>
    <cellStyle name="xl159 5" xfId="845"/>
    <cellStyle name="xl160" xfId="158"/>
    <cellStyle name="xl160 2" xfId="331"/>
    <cellStyle name="xl160 3" xfId="431"/>
    <cellStyle name="xl160 4" xfId="670"/>
    <cellStyle name="xl160 5" xfId="852"/>
    <cellStyle name="xl161" xfId="159"/>
    <cellStyle name="xl161 2" xfId="336"/>
    <cellStyle name="xl161 3" xfId="460"/>
    <cellStyle name="xl161 4" xfId="675"/>
    <cellStyle name="xl161 5" xfId="857"/>
    <cellStyle name="xl162" xfId="161"/>
    <cellStyle name="xl162 2" xfId="337"/>
    <cellStyle name="xl162 3" xfId="456"/>
    <cellStyle name="xl162 4" xfId="676"/>
    <cellStyle name="xl162 5" xfId="858"/>
    <cellStyle name="xl163" xfId="108"/>
    <cellStyle name="xl163 2" xfId="338"/>
    <cellStyle name="xl163 3" xfId="432"/>
    <cellStyle name="xl163 4" xfId="677"/>
    <cellStyle name="xl163 5" xfId="859"/>
    <cellStyle name="xl164" xfId="116"/>
    <cellStyle name="xl164 2" xfId="339"/>
    <cellStyle name="xl164 3" xfId="423"/>
    <cellStyle name="xl164 4" xfId="678"/>
    <cellStyle name="xl164 5" xfId="860"/>
    <cellStyle name="xl165" xfId="126"/>
    <cellStyle name="xl165 2" xfId="340"/>
    <cellStyle name="xl165 3" xfId="422"/>
    <cellStyle name="xl165 4" xfId="679"/>
    <cellStyle name="xl165 5" xfId="861"/>
    <cellStyle name="xl166" xfId="131"/>
    <cellStyle name="xl166 2" xfId="341"/>
    <cellStyle name="xl166 3" xfId="428"/>
    <cellStyle name="xl166 4" xfId="680"/>
    <cellStyle name="xl166 5" xfId="862"/>
    <cellStyle name="xl167" xfId="135"/>
    <cellStyle name="xl167 2" xfId="342"/>
    <cellStyle name="xl167 3" xfId="421"/>
    <cellStyle name="xl167 4" xfId="681"/>
    <cellStyle name="xl167 5" xfId="863"/>
    <cellStyle name="xl168" xfId="139"/>
    <cellStyle name="xl168 2" xfId="343"/>
    <cellStyle name="xl168 3" xfId="426"/>
    <cellStyle name="xl168 4" xfId="682"/>
    <cellStyle name="xl168 5" xfId="864"/>
    <cellStyle name="xl169" xfId="162"/>
    <cellStyle name="xl169 2" xfId="344"/>
    <cellStyle name="xl169 3" xfId="420"/>
    <cellStyle name="xl169 4" xfId="683"/>
    <cellStyle name="xl169 5" xfId="865"/>
    <cellStyle name="xl170" xfId="165"/>
    <cellStyle name="xl170 2" xfId="345"/>
    <cellStyle name="xl170 3" xfId="418"/>
    <cellStyle name="xl170 4" xfId="684"/>
    <cellStyle name="xl170 5" xfId="866"/>
    <cellStyle name="xl171" xfId="168"/>
    <cellStyle name="xl171 2" xfId="346"/>
    <cellStyle name="xl171 3" xfId="415"/>
    <cellStyle name="xl171 4" xfId="685"/>
    <cellStyle name="xl171 5" xfId="867"/>
    <cellStyle name="xl172" xfId="171"/>
    <cellStyle name="xl172 2" xfId="281"/>
    <cellStyle name="xl172 3" xfId="467"/>
    <cellStyle name="xl172 4" xfId="620"/>
    <cellStyle name="xl172 5" xfId="802"/>
    <cellStyle name="xl173" xfId="163"/>
    <cellStyle name="xl173 2" xfId="289"/>
    <cellStyle name="xl173 3" xfId="499"/>
    <cellStyle name="xl173 4" xfId="628"/>
    <cellStyle name="xl173 5" xfId="810"/>
    <cellStyle name="xl174" xfId="166"/>
    <cellStyle name="xl174 2" xfId="299"/>
    <cellStyle name="xl174 3" xfId="479"/>
    <cellStyle name="xl174 4" xfId="638"/>
    <cellStyle name="xl174 5" xfId="820"/>
    <cellStyle name="xl175" xfId="164"/>
    <cellStyle name="xl175 2" xfId="304"/>
    <cellStyle name="xl175 3" xfId="458"/>
    <cellStyle name="xl175 4" xfId="643"/>
    <cellStyle name="xl175 5" xfId="825"/>
    <cellStyle name="xl176" xfId="117"/>
    <cellStyle name="xl176 2" xfId="308"/>
    <cellStyle name="xl176 3" xfId="443"/>
    <cellStyle name="xl176 4" xfId="647"/>
    <cellStyle name="xl176 5" xfId="829"/>
    <cellStyle name="xl177" xfId="107"/>
    <cellStyle name="xl177 2" xfId="312"/>
    <cellStyle name="xl177 3" xfId="478"/>
    <cellStyle name="xl177 4" xfId="651"/>
    <cellStyle name="xl177 5" xfId="833"/>
    <cellStyle name="xl178" xfId="118"/>
    <cellStyle name="xl178 2" xfId="327"/>
    <cellStyle name="xl178 3" xfId="433"/>
    <cellStyle name="xl178 4" xfId="666"/>
    <cellStyle name="xl178 5" xfId="848"/>
    <cellStyle name="xl179" xfId="127"/>
    <cellStyle name="xl179 2" xfId="290"/>
    <cellStyle name="xl179 3" xfId="498"/>
    <cellStyle name="xl179 4" xfId="629"/>
    <cellStyle name="xl179 5" xfId="811"/>
    <cellStyle name="xl180" xfId="141"/>
    <cellStyle name="xl180 2" xfId="332"/>
    <cellStyle name="xl180 3" xfId="484"/>
    <cellStyle name="xl180 4" xfId="671"/>
    <cellStyle name="xl180 5" xfId="853"/>
    <cellStyle name="xl181" xfId="169"/>
    <cellStyle name="xl181 2" xfId="347"/>
    <cellStyle name="xl181 3" xfId="429"/>
    <cellStyle name="xl181 4" xfId="686"/>
    <cellStyle name="xl181 5" xfId="868"/>
    <cellStyle name="xl182" xfId="111"/>
    <cellStyle name="xl182 2" xfId="350"/>
    <cellStyle name="xl182 3" xfId="414"/>
    <cellStyle name="xl182 4" xfId="689"/>
    <cellStyle name="xl182 5" xfId="871"/>
    <cellStyle name="xl183" xfId="353"/>
    <cellStyle name="xl183 2" xfId="419"/>
    <cellStyle name="xl183 3" xfId="692"/>
    <cellStyle name="xl183 4" xfId="874"/>
    <cellStyle name="xl184" xfId="356"/>
    <cellStyle name="xl184 2" xfId="412"/>
    <cellStyle name="xl184 3" xfId="695"/>
    <cellStyle name="xl184 4" xfId="877"/>
    <cellStyle name="xl185" xfId="348"/>
    <cellStyle name="xl185 2" xfId="425"/>
    <cellStyle name="xl185 3" xfId="687"/>
    <cellStyle name="xl185 4" xfId="869"/>
    <cellStyle name="xl186" xfId="351"/>
    <cellStyle name="xl186 2" xfId="430"/>
    <cellStyle name="xl186 3" xfId="690"/>
    <cellStyle name="xl186 4" xfId="872"/>
    <cellStyle name="xl187" xfId="349"/>
    <cellStyle name="xl187 2" xfId="417"/>
    <cellStyle name="xl187 3" xfId="688"/>
    <cellStyle name="xl187 4" xfId="870"/>
    <cellStyle name="xl188" xfId="279"/>
    <cellStyle name="xl188 2" xfId="445"/>
    <cellStyle name="xl188 3" xfId="618"/>
    <cellStyle name="xl188 4" xfId="800"/>
    <cellStyle name="xl189" xfId="316"/>
    <cellStyle name="xl189 2" xfId="469"/>
    <cellStyle name="xl189 3" xfId="655"/>
    <cellStyle name="xl189 4" xfId="837"/>
    <cellStyle name="xl190" xfId="318"/>
    <cellStyle name="xl190 2" xfId="461"/>
    <cellStyle name="xl190 3" xfId="657"/>
    <cellStyle name="xl190 4" xfId="839"/>
    <cellStyle name="xl191" xfId="321"/>
    <cellStyle name="xl191 2" xfId="451"/>
    <cellStyle name="xl191 3" xfId="660"/>
    <cellStyle name="xl191 4" xfId="842"/>
    <cellStyle name="xl192" xfId="325"/>
    <cellStyle name="xl192 2" xfId="440"/>
    <cellStyle name="xl192 3" xfId="664"/>
    <cellStyle name="xl192 4" xfId="846"/>
    <cellStyle name="xl193" xfId="330"/>
    <cellStyle name="xl193 2" xfId="489"/>
    <cellStyle name="xl193 3" xfId="669"/>
    <cellStyle name="xl193 4" xfId="851"/>
    <cellStyle name="xl194" xfId="291"/>
    <cellStyle name="xl194 2" xfId="497"/>
    <cellStyle name="xl194 3" xfId="630"/>
    <cellStyle name="xl194 4" xfId="812"/>
    <cellStyle name="xl195" xfId="333"/>
    <cellStyle name="xl195 2" xfId="483"/>
    <cellStyle name="xl195 3" xfId="672"/>
    <cellStyle name="xl195 4" xfId="854"/>
    <cellStyle name="xl196" xfId="300"/>
    <cellStyle name="xl196 2" xfId="470"/>
    <cellStyle name="xl196 3" xfId="639"/>
    <cellStyle name="xl196 4" xfId="821"/>
    <cellStyle name="xl197" xfId="354"/>
    <cellStyle name="xl197 2" xfId="424"/>
    <cellStyle name="xl197 3" xfId="693"/>
    <cellStyle name="xl197 4" xfId="875"/>
    <cellStyle name="xl198" xfId="280"/>
    <cellStyle name="xl198 2" xfId="482"/>
    <cellStyle name="xl198 3" xfId="619"/>
    <cellStyle name="xl198 4" xfId="801"/>
    <cellStyle name="xl199" xfId="319"/>
    <cellStyle name="xl199 2" xfId="457"/>
    <cellStyle name="xl199 3" xfId="658"/>
    <cellStyle name="xl199 4" xfId="840"/>
    <cellStyle name="xl200" xfId="284"/>
    <cellStyle name="xl200 2" xfId="454"/>
    <cellStyle name="xl200 3" xfId="623"/>
    <cellStyle name="xl200 4" xfId="805"/>
    <cellStyle name="xl21" xfId="177"/>
    <cellStyle name="xl21 2" xfId="512"/>
    <cellStyle name="xl21 3" xfId="698"/>
    <cellStyle name="xl21 4" xfId="880"/>
    <cellStyle name="xl22" xfId="13"/>
    <cellStyle name="xl22 2" xfId="411"/>
    <cellStyle name="xl22 3" xfId="518"/>
    <cellStyle name="xl22 4" xfId="700"/>
    <cellStyle name="xl23" xfId="19"/>
    <cellStyle name="xl23 2" xfId="400"/>
    <cellStyle name="xl23 3" xfId="525"/>
    <cellStyle name="xl23 4" xfId="707"/>
    <cellStyle name="xl24" xfId="23"/>
    <cellStyle name="xl24 2" xfId="403"/>
    <cellStyle name="xl24 3" xfId="529"/>
    <cellStyle name="xl24 4" xfId="711"/>
    <cellStyle name="xl25" xfId="30"/>
    <cellStyle name="xl25 2" xfId="387"/>
    <cellStyle name="xl25 3" xfId="536"/>
    <cellStyle name="xl25 4" xfId="718"/>
    <cellStyle name="xl26" xfId="1"/>
    <cellStyle name="xl26 2" xfId="45"/>
    <cellStyle name="xl26 3" xfId="409"/>
    <cellStyle name="xl26 4" xfId="524"/>
    <cellStyle name="xl26 5" xfId="706"/>
    <cellStyle name="xl27" xfId="17"/>
    <cellStyle name="xl27 2" xfId="401"/>
    <cellStyle name="xl27 3" xfId="522"/>
    <cellStyle name="xl27 4" xfId="704"/>
    <cellStyle name="xl28" xfId="47"/>
    <cellStyle name="xl28 2" xfId="201"/>
    <cellStyle name="xl28 3" xfId="552"/>
    <cellStyle name="xl28 4" xfId="734"/>
    <cellStyle name="xl29" xfId="49"/>
    <cellStyle name="xl29 2" xfId="358"/>
    <cellStyle name="xl29 3" xfId="556"/>
    <cellStyle name="xl29 4" xfId="738"/>
    <cellStyle name="xl30" xfId="55"/>
    <cellStyle name="xl30 2" xfId="186"/>
    <cellStyle name="xl30 3" xfId="563"/>
    <cellStyle name="xl30 4" xfId="745"/>
    <cellStyle name="xl31" xfId="11"/>
    <cellStyle name="xl31 2" xfId="394"/>
    <cellStyle name="xl31 3" xfId="570"/>
    <cellStyle name="xl31 4" xfId="752"/>
    <cellStyle name="xl32" xfId="178"/>
    <cellStyle name="xl32 2" xfId="513"/>
    <cellStyle name="xl32 3" xfId="699"/>
    <cellStyle name="xl32 4" xfId="881"/>
    <cellStyle name="xl33" xfId="24"/>
    <cellStyle name="xl33 2" xfId="396"/>
    <cellStyle name="xl33 3" xfId="530"/>
    <cellStyle name="xl33 4" xfId="712"/>
    <cellStyle name="xl34" xfId="2"/>
    <cellStyle name="xl34 2" xfId="41"/>
    <cellStyle name="xl34 3" xfId="183"/>
    <cellStyle name="xl34 4" xfId="547"/>
    <cellStyle name="xl34 5" xfId="729"/>
    <cellStyle name="xl35" xfId="50"/>
    <cellStyle name="xl35 2" xfId="361"/>
    <cellStyle name="xl35 3" xfId="557"/>
    <cellStyle name="xl35 4" xfId="739"/>
    <cellStyle name="xl36" xfId="56"/>
    <cellStyle name="xl36 2" xfId="224"/>
    <cellStyle name="xl36 3" xfId="564"/>
    <cellStyle name="xl36 4" xfId="746"/>
    <cellStyle name="xl37" xfId="60"/>
    <cellStyle name="xl37 2" xfId="377"/>
    <cellStyle name="xl37 3" xfId="571"/>
    <cellStyle name="xl37 4" xfId="753"/>
    <cellStyle name="xl38" xfId="3"/>
    <cellStyle name="xl38 2" xfId="63"/>
    <cellStyle name="xl38 3" xfId="390"/>
    <cellStyle name="xl38 4" xfId="574"/>
    <cellStyle name="xl38 5" xfId="756"/>
    <cellStyle name="xl39" xfId="42"/>
    <cellStyle name="xl39 2" xfId="235"/>
    <cellStyle name="xl39 3" xfId="548"/>
    <cellStyle name="xl39 4" xfId="730"/>
    <cellStyle name="xl40" xfId="34"/>
    <cellStyle name="xl40 2" xfId="185"/>
    <cellStyle name="xl40 3" xfId="540"/>
    <cellStyle name="xl40 4" xfId="722"/>
    <cellStyle name="xl41" xfId="51"/>
    <cellStyle name="xl41 2" xfId="179"/>
    <cellStyle name="xl41 3" xfId="558"/>
    <cellStyle name="xl41 4" xfId="740"/>
    <cellStyle name="xl42" xfId="4"/>
    <cellStyle name="xl42 2" xfId="57"/>
    <cellStyle name="xl42 3" xfId="218"/>
    <cellStyle name="xl42 4" xfId="565"/>
    <cellStyle name="xl42 5" xfId="747"/>
    <cellStyle name="xl43" xfId="61"/>
    <cellStyle name="xl43 2" xfId="373"/>
    <cellStyle name="xl43 3" xfId="572"/>
    <cellStyle name="xl43 4" xfId="754"/>
    <cellStyle name="xl44" xfId="48"/>
    <cellStyle name="xl44 2" xfId="215"/>
    <cellStyle name="xl44 3" xfId="367"/>
    <cellStyle name="xl44 4" xfId="554"/>
    <cellStyle name="xl44 5" xfId="736"/>
    <cellStyle name="xl45" xfId="52"/>
    <cellStyle name="xl45 2" xfId="216"/>
    <cellStyle name="xl45 3" xfId="364"/>
    <cellStyle name="xl45 4" xfId="555"/>
    <cellStyle name="xl45 5" xfId="737"/>
    <cellStyle name="xl46" xfId="65"/>
    <cellStyle name="xl46 2" xfId="220"/>
    <cellStyle name="xl46 3" xfId="217"/>
    <cellStyle name="xl46 4" xfId="559"/>
    <cellStyle name="xl46 5" xfId="741"/>
    <cellStyle name="xl47" xfId="14"/>
    <cellStyle name="xl47 2" xfId="237"/>
    <cellStyle name="xl47 3" xfId="376"/>
    <cellStyle name="xl47 4" xfId="576"/>
    <cellStyle name="xl47 5" xfId="758"/>
    <cellStyle name="xl48" xfId="31"/>
    <cellStyle name="xl48 2" xfId="180"/>
    <cellStyle name="xl48 3" xfId="404"/>
    <cellStyle name="xl48 4" xfId="519"/>
    <cellStyle name="xl48 5" xfId="701"/>
    <cellStyle name="xl49" xfId="37"/>
    <cellStyle name="xl49 2" xfId="198"/>
    <cellStyle name="xl49 3" xfId="386"/>
    <cellStyle name="xl49 4" xfId="537"/>
    <cellStyle name="xl49 5" xfId="719"/>
    <cellStyle name="xl50" xfId="39"/>
    <cellStyle name="xl50 2" xfId="204"/>
    <cellStyle name="xl50 3" xfId="384"/>
    <cellStyle name="xl50 4" xfId="543"/>
    <cellStyle name="xl50 5" xfId="725"/>
    <cellStyle name="xl51" xfId="20"/>
    <cellStyle name="xl51 2" xfId="206"/>
    <cellStyle name="xl51 3" xfId="371"/>
    <cellStyle name="xl51 4" xfId="545"/>
    <cellStyle name="xl51 5" xfId="727"/>
    <cellStyle name="xl52" xfId="5"/>
    <cellStyle name="xl52 2" xfId="25"/>
    <cellStyle name="xl52 3" xfId="187"/>
    <cellStyle name="xl52 4" xfId="413"/>
    <cellStyle name="xl52 5" xfId="526"/>
    <cellStyle name="xl52 6" xfId="708"/>
    <cellStyle name="xl53" xfId="32"/>
    <cellStyle name="xl53 2" xfId="192"/>
    <cellStyle name="xl53 3" xfId="407"/>
    <cellStyle name="xl53 4" xfId="531"/>
    <cellStyle name="xl53 5" xfId="713"/>
    <cellStyle name="xl54" xfId="15"/>
    <cellStyle name="xl54 2" xfId="199"/>
    <cellStyle name="xl54 3" xfId="385"/>
    <cellStyle name="xl54 4" xfId="538"/>
    <cellStyle name="xl54 5" xfId="720"/>
    <cellStyle name="xl55" xfId="46"/>
    <cellStyle name="xl55 2" xfId="181"/>
    <cellStyle name="xl55 3" xfId="402"/>
    <cellStyle name="xl55 4" xfId="520"/>
    <cellStyle name="xl55 5" xfId="702"/>
    <cellStyle name="xl56" xfId="21"/>
    <cellStyle name="xl56 2" xfId="212"/>
    <cellStyle name="xl56 3" xfId="191"/>
    <cellStyle name="xl56 4" xfId="551"/>
    <cellStyle name="xl56 5" xfId="733"/>
    <cellStyle name="xl57" xfId="26"/>
    <cellStyle name="xl57 2" xfId="188"/>
    <cellStyle name="xl57 3" xfId="408"/>
    <cellStyle name="xl57 4" xfId="527"/>
    <cellStyle name="xl57 5" xfId="709"/>
    <cellStyle name="xl58" xfId="33"/>
    <cellStyle name="xl58 2" xfId="193"/>
    <cellStyle name="xl58 3" xfId="405"/>
    <cellStyle name="xl58 4" xfId="532"/>
    <cellStyle name="xl58 5" xfId="714"/>
    <cellStyle name="xl59" xfId="36"/>
    <cellStyle name="xl59 2" xfId="200"/>
    <cellStyle name="xl59 3" xfId="380"/>
    <cellStyle name="xl59 4" xfId="539"/>
    <cellStyle name="xl59 5" xfId="721"/>
    <cellStyle name="xl60" xfId="38"/>
    <cellStyle name="xl60 2" xfId="203"/>
    <cellStyle name="xl60 3" xfId="391"/>
    <cellStyle name="xl60 4" xfId="542"/>
    <cellStyle name="xl60 5" xfId="724"/>
    <cellStyle name="xl61" xfId="40"/>
    <cellStyle name="xl61 2" xfId="205"/>
    <cellStyle name="xl61 3" xfId="379"/>
    <cellStyle name="xl61 4" xfId="544"/>
    <cellStyle name="xl61 5" xfId="726"/>
    <cellStyle name="xl62" xfId="43"/>
    <cellStyle name="xl62 2" xfId="207"/>
    <cellStyle name="xl62 3" xfId="357"/>
    <cellStyle name="xl62 4" xfId="546"/>
    <cellStyle name="xl62 5" xfId="728"/>
    <cellStyle name="xl63" xfId="6"/>
    <cellStyle name="xl63 2" xfId="44"/>
    <cellStyle name="xl63 3" xfId="210"/>
    <cellStyle name="xl63 4" xfId="378"/>
    <cellStyle name="xl63 5" xfId="549"/>
    <cellStyle name="xl63 6" xfId="731"/>
    <cellStyle name="xl64" xfId="16"/>
    <cellStyle name="xl64 2" xfId="211"/>
    <cellStyle name="xl64 3" xfId="213"/>
    <cellStyle name="xl64 4" xfId="550"/>
    <cellStyle name="xl64 5" xfId="732"/>
    <cellStyle name="xl65" xfId="22"/>
    <cellStyle name="xl65 2" xfId="182"/>
    <cellStyle name="xl65 3" xfId="410"/>
    <cellStyle name="xl65 4" xfId="521"/>
    <cellStyle name="xl65 5" xfId="703"/>
    <cellStyle name="xl66" xfId="27"/>
    <cellStyle name="xl66 2" xfId="189"/>
    <cellStyle name="xl66 3" xfId="406"/>
    <cellStyle name="xl66 4" xfId="528"/>
    <cellStyle name="xl66 5" xfId="710"/>
    <cellStyle name="xl67" xfId="53"/>
    <cellStyle name="xl67 2" xfId="194"/>
    <cellStyle name="xl67 3" xfId="399"/>
    <cellStyle name="xl67 4" xfId="533"/>
    <cellStyle name="xl67 5" xfId="715"/>
    <cellStyle name="xl68" xfId="58"/>
    <cellStyle name="xl68 2" xfId="221"/>
    <cellStyle name="xl68 3" xfId="208"/>
    <cellStyle name="xl68 4" xfId="560"/>
    <cellStyle name="xl68 5" xfId="742"/>
    <cellStyle name="xl69" xfId="54"/>
    <cellStyle name="xl69 2" xfId="184"/>
    <cellStyle name="xl69 3" xfId="398"/>
    <cellStyle name="xl69 4" xfId="523"/>
    <cellStyle name="xl69 5" xfId="705"/>
    <cellStyle name="xl70" xfId="59"/>
    <cellStyle name="xl70 2" xfId="195"/>
    <cellStyle name="xl70 3" xfId="397"/>
    <cellStyle name="xl70 4" xfId="534"/>
    <cellStyle name="xl70 5" xfId="716"/>
    <cellStyle name="xl71" xfId="62"/>
    <cellStyle name="xl71 2" xfId="202"/>
    <cellStyle name="xl71 3" xfId="393"/>
    <cellStyle name="xl71 4" xfId="541"/>
    <cellStyle name="xl71 5" xfId="723"/>
    <cellStyle name="xl72" xfId="64"/>
    <cellStyle name="xl72 2" xfId="214"/>
    <cellStyle name="xl72 3" xfId="368"/>
    <cellStyle name="xl72 4" xfId="553"/>
    <cellStyle name="xl72 5" xfId="735"/>
    <cellStyle name="xl73" xfId="18"/>
    <cellStyle name="xl73 2" xfId="222"/>
    <cellStyle name="xl73 3" xfId="369"/>
    <cellStyle name="xl73 4" xfId="561"/>
    <cellStyle name="xl73 5" xfId="743"/>
    <cellStyle name="xl74" xfId="28"/>
    <cellStyle name="xl74 2" xfId="227"/>
    <cellStyle name="xl74 3" xfId="359"/>
    <cellStyle name="xl74 4" xfId="566"/>
    <cellStyle name="xl74 5" xfId="748"/>
    <cellStyle name="xl75" xfId="35"/>
    <cellStyle name="xl75 2" xfId="234"/>
    <cellStyle name="xl75 3" xfId="372"/>
    <cellStyle name="xl75 4" xfId="573"/>
    <cellStyle name="xl75 5" xfId="755"/>
    <cellStyle name="xl76" xfId="29"/>
    <cellStyle name="xl76 2" xfId="236"/>
    <cellStyle name="xl76 3" xfId="383"/>
    <cellStyle name="xl76 4" xfId="575"/>
    <cellStyle name="xl76 5" xfId="757"/>
    <cellStyle name="xl77" xfId="66"/>
    <cellStyle name="xl77 2" xfId="196"/>
    <cellStyle name="xl77 3" xfId="395"/>
    <cellStyle name="xl77 4" xfId="535"/>
    <cellStyle name="xl77 5" xfId="717"/>
    <cellStyle name="xl78" xfId="69"/>
    <cellStyle name="xl78 2" xfId="223"/>
    <cellStyle name="xl78 3" xfId="219"/>
    <cellStyle name="xl78 4" xfId="562"/>
    <cellStyle name="xl78 5" xfId="744"/>
    <cellStyle name="xl79" xfId="73"/>
    <cellStyle name="xl79 2" xfId="228"/>
    <cellStyle name="xl79 3" xfId="360"/>
    <cellStyle name="xl79 4" xfId="567"/>
    <cellStyle name="xl79 5" xfId="749"/>
    <cellStyle name="xl80" xfId="80"/>
    <cellStyle name="xl80 2" xfId="229"/>
    <cellStyle name="xl80 3" xfId="190"/>
    <cellStyle name="xl80 4" xfId="568"/>
    <cellStyle name="xl80 5" xfId="750"/>
    <cellStyle name="xl81" xfId="82"/>
    <cellStyle name="xl81 2" xfId="230"/>
    <cellStyle name="xl81 3" xfId="226"/>
    <cellStyle name="xl81 4" xfId="569"/>
    <cellStyle name="xl81 5" xfId="751"/>
    <cellStyle name="xl82" xfId="67"/>
    <cellStyle name="xl82 2" xfId="238"/>
    <cellStyle name="xl82 3" xfId="362"/>
    <cellStyle name="xl82 4" xfId="577"/>
    <cellStyle name="xl82 5" xfId="759"/>
    <cellStyle name="xl83" xfId="78"/>
    <cellStyle name="xl83 2" xfId="240"/>
    <cellStyle name="xl83 3" xfId="392"/>
    <cellStyle name="xl83 4" xfId="579"/>
    <cellStyle name="xl83 5" xfId="761"/>
    <cellStyle name="xl84" xfId="81"/>
    <cellStyle name="xl84 2" xfId="243"/>
    <cellStyle name="xl84 3" xfId="375"/>
    <cellStyle name="xl84 4" xfId="582"/>
    <cellStyle name="xl84 5" xfId="764"/>
    <cellStyle name="xl85" xfId="83"/>
    <cellStyle name="xl85 2" xfId="250"/>
    <cellStyle name="xl85 3" xfId="370"/>
    <cellStyle name="xl85 4" xfId="589"/>
    <cellStyle name="xl85 5" xfId="771"/>
    <cellStyle name="xl86" xfId="88"/>
    <cellStyle name="xl86 2" xfId="252"/>
    <cellStyle name="xl86 3" xfId="232"/>
    <cellStyle name="xl86 4" xfId="591"/>
    <cellStyle name="xl86 5" xfId="773"/>
    <cellStyle name="xl87" xfId="68"/>
    <cellStyle name="xl87 2" xfId="239"/>
    <cellStyle name="xl87 3" xfId="366"/>
    <cellStyle name="xl87 4" xfId="578"/>
    <cellStyle name="xl87 5" xfId="760"/>
    <cellStyle name="xl88" xfId="74"/>
    <cellStyle name="xl88 2" xfId="248"/>
    <cellStyle name="xl88 3" xfId="381"/>
    <cellStyle name="xl88 4" xfId="587"/>
    <cellStyle name="xl88 5" xfId="769"/>
    <cellStyle name="xl89" xfId="84"/>
    <cellStyle name="xl89 2" xfId="251"/>
    <cellStyle name="xl89 3" xfId="209"/>
    <cellStyle name="xl89 4" xfId="590"/>
    <cellStyle name="xl89 5" xfId="772"/>
    <cellStyle name="xl90" xfId="70"/>
    <cellStyle name="xl90 2" xfId="253"/>
    <cellStyle name="xl90 3" xfId="197"/>
    <cellStyle name="xl90 4" xfId="592"/>
    <cellStyle name="xl90 5" xfId="774"/>
    <cellStyle name="xl91" xfId="75"/>
    <cellStyle name="xl91 2" xfId="258"/>
    <cellStyle name="xl91 3" xfId="439"/>
    <cellStyle name="xl91 4" xfId="597"/>
    <cellStyle name="xl91 5" xfId="779"/>
    <cellStyle name="xl92" xfId="85"/>
    <cellStyle name="xl92 2" xfId="244"/>
    <cellStyle name="xl92 3" xfId="365"/>
    <cellStyle name="xl92 4" xfId="583"/>
    <cellStyle name="xl92 5" xfId="765"/>
    <cellStyle name="xl93" xfId="76"/>
    <cellStyle name="xl93 2" xfId="254"/>
    <cellStyle name="xl93 3" xfId="363"/>
    <cellStyle name="xl93 4" xfId="593"/>
    <cellStyle name="xl93 5" xfId="775"/>
    <cellStyle name="xl94" xfId="79"/>
    <cellStyle name="xl94 2" xfId="241"/>
    <cellStyle name="xl94 3" xfId="389"/>
    <cellStyle name="xl94 4" xfId="580"/>
    <cellStyle name="xl94 5" xfId="762"/>
    <cellStyle name="xl95" xfId="86"/>
    <cellStyle name="xl95 2" xfId="245"/>
    <cellStyle name="xl95 3" xfId="231"/>
    <cellStyle name="xl95 4" xfId="584"/>
    <cellStyle name="xl95 5" xfId="766"/>
    <cellStyle name="xl96" xfId="77"/>
    <cellStyle name="xl96 2" xfId="255"/>
    <cellStyle name="xl96 3" xfId="225"/>
    <cellStyle name="xl96 4" xfId="594"/>
    <cellStyle name="xl96 5" xfId="776"/>
    <cellStyle name="xl97" xfId="87"/>
    <cellStyle name="xl97 2" xfId="246"/>
    <cellStyle name="xl97 3" xfId="517"/>
    <cellStyle name="xl97 4" xfId="585"/>
    <cellStyle name="xl97 5" xfId="767"/>
    <cellStyle name="xl98" xfId="71"/>
    <cellStyle name="xl98 2" xfId="249"/>
    <cellStyle name="xl98 3" xfId="374"/>
    <cellStyle name="xl98 4" xfId="588"/>
    <cellStyle name="xl98 5" xfId="770"/>
    <cellStyle name="xl99" xfId="72"/>
    <cellStyle name="xl99 2" xfId="256"/>
    <cellStyle name="xl99 3" xfId="233"/>
    <cellStyle name="xl99 4" xfId="595"/>
    <cellStyle name="xl99 5" xfId="777"/>
    <cellStyle name="Обычный" xfId="0" builtinId="0"/>
    <cellStyle name="Обычный 2" xfId="7"/>
    <cellStyle name="Обычный 3" xfId="8"/>
    <cellStyle name="Обычный 4" xfId="12"/>
    <cellStyle name="Стиль 1" xfId="9"/>
    <cellStyle name="Финансовый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Paper">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1"/>
  <sheetViews>
    <sheetView showGridLines="0" tabSelected="1" view="pageBreakPreview" zoomScaleNormal="70" zoomScaleSheetLayoutView="100" workbookViewId="0">
      <selection activeCell="A5" sqref="A5:E5"/>
    </sheetView>
  </sheetViews>
  <sheetFormatPr defaultColWidth="9.109375" defaultRowHeight="15.6" outlineLevelCol="1" x14ac:dyDescent="0.3"/>
  <cols>
    <col min="1" max="1" width="27.88671875" style="5" customWidth="1"/>
    <col min="2" max="2" width="83.88671875" style="5" customWidth="1"/>
    <col min="3" max="3" width="18.6640625" style="6" customWidth="1"/>
    <col min="4" max="4" width="18.88671875" style="5" customWidth="1" outlineLevel="1"/>
    <col min="5" max="5" width="14" style="5" customWidth="1" outlineLevel="1"/>
    <col min="6" max="6" width="15.33203125" style="5" customWidth="1"/>
    <col min="7" max="218" width="9.109375" style="5"/>
    <col min="219" max="220" width="12.33203125" style="5" customWidth="1"/>
    <col min="221" max="221" width="13.44140625" style="5" customWidth="1"/>
    <col min="222" max="222" width="59.109375" style="5" customWidth="1"/>
    <col min="223" max="223" width="18.109375" style="5" customWidth="1"/>
    <col min="224" max="224" width="32.109375" style="5" customWidth="1"/>
    <col min="225" max="225" width="86.6640625" style="5" customWidth="1"/>
    <col min="226" max="234" width="23.109375" style="5" customWidth="1"/>
    <col min="235" max="235" width="91.44140625" style="5" customWidth="1"/>
    <col min="236" max="241" width="19.109375" style="5" customWidth="1"/>
    <col min="242" max="16384" width="9.109375" style="5"/>
  </cols>
  <sheetData>
    <row r="1" spans="1:5" x14ac:dyDescent="0.3">
      <c r="C1" s="9"/>
      <c r="D1" s="22" t="s">
        <v>450</v>
      </c>
      <c r="E1" s="22"/>
    </row>
    <row r="2" spans="1:5" ht="15.75" customHeight="1" x14ac:dyDescent="0.3">
      <c r="C2" s="9"/>
      <c r="D2" s="22" t="s">
        <v>448</v>
      </c>
      <c r="E2" s="22"/>
    </row>
    <row r="3" spans="1:5" x14ac:dyDescent="0.3">
      <c r="C3" s="9"/>
      <c r="D3" s="22" t="s">
        <v>449</v>
      </c>
      <c r="E3" s="22"/>
    </row>
    <row r="4" spans="1:5" ht="15.75" customHeight="1" x14ac:dyDescent="0.3">
      <c r="C4" s="9"/>
      <c r="D4" s="22" t="s">
        <v>993</v>
      </c>
      <c r="E4" s="22"/>
    </row>
    <row r="5" spans="1:5" ht="23.25" customHeight="1" x14ac:dyDescent="0.3">
      <c r="A5" s="26" t="s">
        <v>952</v>
      </c>
      <c r="B5" s="26"/>
      <c r="C5" s="26"/>
      <c r="D5" s="26"/>
      <c r="E5" s="26"/>
    </row>
    <row r="6" spans="1:5" ht="17.25" customHeight="1" x14ac:dyDescent="0.3">
      <c r="A6" s="25" t="s">
        <v>154</v>
      </c>
      <c r="B6" s="25"/>
      <c r="C6" s="25"/>
      <c r="D6" s="25"/>
      <c r="E6" s="25"/>
    </row>
    <row r="7" spans="1:5" ht="81" customHeight="1" x14ac:dyDescent="0.3">
      <c r="A7" s="7" t="s">
        <v>30</v>
      </c>
      <c r="B7" s="7" t="s">
        <v>31</v>
      </c>
      <c r="C7" s="1" t="s">
        <v>751</v>
      </c>
      <c r="D7" s="1" t="s">
        <v>953</v>
      </c>
      <c r="E7" s="1" t="s">
        <v>155</v>
      </c>
    </row>
    <row r="8" spans="1:5" x14ac:dyDescent="0.3">
      <c r="A8" s="19" t="s">
        <v>156</v>
      </c>
      <c r="B8" s="20" t="s">
        <v>32</v>
      </c>
      <c r="C8" s="13">
        <f>C9+C28+C52+C62+C70+C76+C99+C113+C139+C158+C172+C183+C188+C229</f>
        <v>44561646432.779999</v>
      </c>
      <c r="D8" s="13">
        <f>D9+D28+D52+D62+D70+D76+D99+D113+D139+D158+D172+D183+D188+D229</f>
        <v>25017608357.129993</v>
      </c>
      <c r="E8" s="18">
        <f>D8/C8*100</f>
        <v>56.141570969260215</v>
      </c>
    </row>
    <row r="9" spans="1:5" x14ac:dyDescent="0.3">
      <c r="A9" s="19" t="s">
        <v>157</v>
      </c>
      <c r="B9" s="20" t="s">
        <v>33</v>
      </c>
      <c r="C9" s="13">
        <f>C10+C19</f>
        <v>25945660000</v>
      </c>
      <c r="D9" s="13">
        <f>D10+D19</f>
        <v>15887318107.079998</v>
      </c>
      <c r="E9" s="18">
        <f t="shared" ref="E9:E87" si="0">D9/C9*100</f>
        <v>61.233046710239783</v>
      </c>
    </row>
    <row r="10" spans="1:5" x14ac:dyDescent="0.3">
      <c r="A10" s="2" t="s">
        <v>158</v>
      </c>
      <c r="B10" s="3" t="s">
        <v>34</v>
      </c>
      <c r="C10" s="14">
        <f>C11+C15+C17+C18</f>
        <v>10549071000</v>
      </c>
      <c r="D10" s="14">
        <f>D11+D15+D17+D18</f>
        <v>7845530647.3199997</v>
      </c>
      <c r="E10" s="17">
        <f t="shared" si="0"/>
        <v>74.371768351165699</v>
      </c>
    </row>
    <row r="11" spans="1:5" ht="31.2" x14ac:dyDescent="0.3">
      <c r="A11" s="2" t="s">
        <v>159</v>
      </c>
      <c r="B11" s="3" t="s">
        <v>35</v>
      </c>
      <c r="C11" s="14">
        <f>C12+C13</f>
        <v>9655410000</v>
      </c>
      <c r="D11" s="14">
        <f>D12+D13+D14</f>
        <v>7176326811.25</v>
      </c>
      <c r="E11" s="17">
        <f t="shared" si="0"/>
        <v>74.324413062210709</v>
      </c>
    </row>
    <row r="12" spans="1:5" ht="124.8" x14ac:dyDescent="0.3">
      <c r="A12" s="2" t="s">
        <v>160</v>
      </c>
      <c r="B12" s="3" t="s">
        <v>752</v>
      </c>
      <c r="C12" s="14">
        <v>9575410000</v>
      </c>
      <c r="D12" s="14">
        <v>7139941645.8100004</v>
      </c>
      <c r="E12" s="17">
        <f t="shared" si="0"/>
        <v>74.565388279039752</v>
      </c>
    </row>
    <row r="13" spans="1:5" ht="78" x14ac:dyDescent="0.3">
      <c r="A13" s="2" t="s">
        <v>161</v>
      </c>
      <c r="B13" s="3" t="s">
        <v>753</v>
      </c>
      <c r="C13" s="14">
        <v>80000000</v>
      </c>
      <c r="D13" s="14">
        <v>36026503.439999998</v>
      </c>
      <c r="E13" s="17">
        <f t="shared" si="0"/>
        <v>45.033129299999999</v>
      </c>
    </row>
    <row r="14" spans="1:5" ht="31.2" x14ac:dyDescent="0.3">
      <c r="A14" s="2" t="s">
        <v>955</v>
      </c>
      <c r="B14" s="3" t="s">
        <v>954</v>
      </c>
      <c r="C14" s="14">
        <v>0</v>
      </c>
      <c r="D14" s="14">
        <v>358662</v>
      </c>
      <c r="E14" s="17"/>
    </row>
    <row r="15" spans="1:5" ht="46.8" x14ac:dyDescent="0.3">
      <c r="A15" s="2" t="s">
        <v>758</v>
      </c>
      <c r="B15" s="3" t="s">
        <v>754</v>
      </c>
      <c r="C15" s="14">
        <f>C16</f>
        <v>230609000</v>
      </c>
      <c r="D15" s="14">
        <f>D16</f>
        <v>0</v>
      </c>
      <c r="E15" s="17">
        <f t="shared" si="0"/>
        <v>0</v>
      </c>
    </row>
    <row r="16" spans="1:5" ht="140.4" x14ac:dyDescent="0.3">
      <c r="A16" s="2" t="s">
        <v>759</v>
      </c>
      <c r="B16" s="3" t="s">
        <v>755</v>
      </c>
      <c r="C16" s="14">
        <v>230609000</v>
      </c>
      <c r="D16" s="14">
        <v>0</v>
      </c>
      <c r="E16" s="17">
        <f t="shared" si="0"/>
        <v>0</v>
      </c>
    </row>
    <row r="17" spans="1:5" ht="109.2" x14ac:dyDescent="0.3">
      <c r="A17" s="2" t="s">
        <v>760</v>
      </c>
      <c r="B17" s="3" t="s">
        <v>756</v>
      </c>
      <c r="C17" s="14">
        <v>663052000</v>
      </c>
      <c r="D17" s="14">
        <v>521493749.06999999</v>
      </c>
      <c r="E17" s="17">
        <f t="shared" si="0"/>
        <v>78.650505400783047</v>
      </c>
    </row>
    <row r="18" spans="1:5" ht="109.2" x14ac:dyDescent="0.3">
      <c r="A18" s="2" t="s">
        <v>761</v>
      </c>
      <c r="B18" s="3" t="s">
        <v>757</v>
      </c>
      <c r="C18" s="14">
        <v>0</v>
      </c>
      <c r="D18" s="14">
        <v>147710087</v>
      </c>
      <c r="E18" s="17"/>
    </row>
    <row r="19" spans="1:5" x14ac:dyDescent="0.3">
      <c r="A19" s="2" t="s">
        <v>162</v>
      </c>
      <c r="B19" s="3" t="s">
        <v>36</v>
      </c>
      <c r="C19" s="14">
        <f>SUM(C20:C27)</f>
        <v>15396589000</v>
      </c>
      <c r="D19" s="14">
        <f>SUM(D20:D27)</f>
        <v>8041787459.7599993</v>
      </c>
      <c r="E19" s="17">
        <f t="shared" si="0"/>
        <v>52.230967909580485</v>
      </c>
    </row>
    <row r="20" spans="1:5" ht="78" x14ac:dyDescent="0.3">
      <c r="A20" s="2" t="s">
        <v>163</v>
      </c>
      <c r="B20" s="3" t="s">
        <v>762</v>
      </c>
      <c r="C20" s="14">
        <v>14255022000</v>
      </c>
      <c r="D20" s="14">
        <v>7134046869.0799999</v>
      </c>
      <c r="E20" s="17">
        <f t="shared" si="0"/>
        <v>50.045849589569201</v>
      </c>
    </row>
    <row r="21" spans="1:5" ht="85.2" customHeight="1" x14ac:dyDescent="0.3">
      <c r="A21" s="2" t="s">
        <v>164</v>
      </c>
      <c r="B21" s="3" t="s">
        <v>37</v>
      </c>
      <c r="C21" s="14">
        <v>146481000</v>
      </c>
      <c r="D21" s="14">
        <v>26540970.800000001</v>
      </c>
      <c r="E21" s="17">
        <f t="shared" si="0"/>
        <v>18.119053529126646</v>
      </c>
    </row>
    <row r="22" spans="1:5" ht="31.2" x14ac:dyDescent="0.3">
      <c r="A22" s="2" t="s">
        <v>165</v>
      </c>
      <c r="B22" s="3" t="s">
        <v>148</v>
      </c>
      <c r="C22" s="14">
        <v>186656000</v>
      </c>
      <c r="D22" s="14">
        <v>882276.62</v>
      </c>
      <c r="E22" s="17">
        <f t="shared" si="0"/>
        <v>0.47267519929710272</v>
      </c>
    </row>
    <row r="23" spans="1:5" ht="65.25" customHeight="1" x14ac:dyDescent="0.3">
      <c r="A23" s="2" t="s">
        <v>166</v>
      </c>
      <c r="B23" s="3" t="s">
        <v>149</v>
      </c>
      <c r="C23" s="14">
        <v>80130000</v>
      </c>
      <c r="D23" s="14">
        <v>42591406.479999997</v>
      </c>
      <c r="E23" s="17">
        <f t="shared" si="0"/>
        <v>53.15288466242356</v>
      </c>
    </row>
    <row r="24" spans="1:5" ht="97.2" customHeight="1" x14ac:dyDescent="0.3">
      <c r="A24" s="2" t="s">
        <v>554</v>
      </c>
      <c r="B24" s="21" t="s">
        <v>763</v>
      </c>
      <c r="C24" s="14">
        <v>628300000</v>
      </c>
      <c r="D24" s="14">
        <v>447396230.95999998</v>
      </c>
      <c r="E24" s="17">
        <f t="shared" si="0"/>
        <v>71.207421766671956</v>
      </c>
    </row>
    <row r="25" spans="1:5" ht="78" x14ac:dyDescent="0.3">
      <c r="A25" s="2" t="s">
        <v>764</v>
      </c>
      <c r="B25" s="21" t="s">
        <v>765</v>
      </c>
      <c r="C25" s="14">
        <v>0</v>
      </c>
      <c r="D25" s="14">
        <v>1074.96</v>
      </c>
      <c r="E25" s="17"/>
    </row>
    <row r="26" spans="1:5" ht="46.8" x14ac:dyDescent="0.3">
      <c r="A26" s="2" t="s">
        <v>768</v>
      </c>
      <c r="B26" s="21" t="s">
        <v>766</v>
      </c>
      <c r="C26" s="14">
        <v>60000000</v>
      </c>
      <c r="D26" s="14">
        <v>164923694.16</v>
      </c>
      <c r="E26" s="17">
        <f t="shared" si="0"/>
        <v>274.8728236</v>
      </c>
    </row>
    <row r="27" spans="1:5" ht="46.8" x14ac:dyDescent="0.3">
      <c r="A27" s="2" t="s">
        <v>769</v>
      </c>
      <c r="B27" s="21" t="s">
        <v>767</v>
      </c>
      <c r="C27" s="14">
        <v>40000000</v>
      </c>
      <c r="D27" s="14">
        <v>225404936.69999999</v>
      </c>
      <c r="E27" s="17">
        <f t="shared" si="0"/>
        <v>563.51234175000002</v>
      </c>
    </row>
    <row r="28" spans="1:5" ht="31.2" x14ac:dyDescent="0.3">
      <c r="A28" s="19" t="s">
        <v>167</v>
      </c>
      <c r="B28" s="20" t="s">
        <v>38</v>
      </c>
      <c r="C28" s="13">
        <f>C29</f>
        <v>6720530650</v>
      </c>
      <c r="D28" s="13">
        <f>D29</f>
        <v>3468187953.4099998</v>
      </c>
      <c r="E28" s="18">
        <f t="shared" si="0"/>
        <v>51.605864685848879</v>
      </c>
    </row>
    <row r="29" spans="1:5" ht="31.2" x14ac:dyDescent="0.3">
      <c r="A29" s="2" t="s">
        <v>333</v>
      </c>
      <c r="B29" s="15" t="s">
        <v>332</v>
      </c>
      <c r="C29" s="14">
        <f>C30+C31+C32+C35+C36+C37+C38+C39+C42+C45+C48+C51</f>
        <v>6720530650</v>
      </c>
      <c r="D29" s="14">
        <f>D30+D31+D32+D35+D36+D37+D38+D39+D42+D45+D48+D51</f>
        <v>3468187953.4099998</v>
      </c>
      <c r="E29" s="17">
        <f t="shared" si="0"/>
        <v>51.605864685848879</v>
      </c>
    </row>
    <row r="30" spans="1:5" ht="31.2" x14ac:dyDescent="0.3">
      <c r="A30" s="2" t="s">
        <v>168</v>
      </c>
      <c r="B30" s="3" t="s">
        <v>619</v>
      </c>
      <c r="C30" s="14">
        <v>469636000</v>
      </c>
      <c r="D30" s="14">
        <v>191632916.38999999</v>
      </c>
      <c r="E30" s="17">
        <f t="shared" si="0"/>
        <v>40.804562765631253</v>
      </c>
    </row>
    <row r="31" spans="1:5" ht="31.2" x14ac:dyDescent="0.3">
      <c r="A31" s="2" t="s">
        <v>169</v>
      </c>
      <c r="B31" s="3" t="s">
        <v>39</v>
      </c>
      <c r="C31" s="14">
        <v>243330000</v>
      </c>
      <c r="D31" s="14">
        <v>116791064.31</v>
      </c>
      <c r="E31" s="17">
        <f t="shared" si="0"/>
        <v>47.996985291579335</v>
      </c>
    </row>
    <row r="32" spans="1:5" ht="140.4" x14ac:dyDescent="0.3">
      <c r="A32" s="2" t="s">
        <v>170</v>
      </c>
      <c r="B32" s="3" t="s">
        <v>620</v>
      </c>
      <c r="C32" s="14">
        <f>SUM(C33:C34)</f>
        <v>1430325700</v>
      </c>
      <c r="D32" s="14">
        <f>SUM(D33:D34)</f>
        <v>662372589.39999998</v>
      </c>
      <c r="E32" s="17">
        <f t="shared" si="0"/>
        <v>46.309214006292407</v>
      </c>
    </row>
    <row r="33" spans="1:5" ht="156" x14ac:dyDescent="0.3">
      <c r="A33" s="2" t="s">
        <v>171</v>
      </c>
      <c r="B33" s="3" t="s">
        <v>621</v>
      </c>
      <c r="C33" s="14">
        <v>910237100</v>
      </c>
      <c r="D33" s="14">
        <v>424651553.69999999</v>
      </c>
      <c r="E33" s="17">
        <f t="shared" si="0"/>
        <v>46.652850526527644</v>
      </c>
    </row>
    <row r="34" spans="1:5" ht="202.8" x14ac:dyDescent="0.3">
      <c r="A34" s="2" t="s">
        <v>172</v>
      </c>
      <c r="B34" s="3" t="s">
        <v>622</v>
      </c>
      <c r="C34" s="14">
        <v>520088600</v>
      </c>
      <c r="D34" s="14">
        <v>237721035.69999999</v>
      </c>
      <c r="E34" s="17">
        <f t="shared" si="0"/>
        <v>45.707795883239896</v>
      </c>
    </row>
    <row r="35" spans="1:5" ht="101.4" customHeight="1" x14ac:dyDescent="0.3">
      <c r="A35" s="2" t="s">
        <v>456</v>
      </c>
      <c r="B35" s="3" t="s">
        <v>623</v>
      </c>
      <c r="C35" s="14">
        <v>1388170</v>
      </c>
      <c r="D35" s="14">
        <v>724061.91</v>
      </c>
      <c r="E35" s="17">
        <f t="shared" si="0"/>
        <v>52.159455254039486</v>
      </c>
    </row>
    <row r="36" spans="1:5" ht="78" x14ac:dyDescent="0.3">
      <c r="A36" s="2" t="s">
        <v>545</v>
      </c>
      <c r="B36" s="3" t="s">
        <v>770</v>
      </c>
      <c r="C36" s="14">
        <v>7630</v>
      </c>
      <c r="D36" s="14">
        <v>-1557.54</v>
      </c>
      <c r="E36" s="17"/>
    </row>
    <row r="37" spans="1:5" ht="62.4" x14ac:dyDescent="0.3">
      <c r="A37" s="2" t="s">
        <v>457</v>
      </c>
      <c r="B37" s="3" t="s">
        <v>771</v>
      </c>
      <c r="C37" s="14">
        <v>76560</v>
      </c>
      <c r="D37" s="14">
        <v>10850.67</v>
      </c>
      <c r="E37" s="17">
        <f t="shared" si="0"/>
        <v>14.17276645768025</v>
      </c>
    </row>
    <row r="38" spans="1:5" ht="62.4" x14ac:dyDescent="0.3">
      <c r="A38" s="2" t="s">
        <v>458</v>
      </c>
      <c r="B38" s="3" t="s">
        <v>772</v>
      </c>
      <c r="C38" s="14">
        <v>878590</v>
      </c>
      <c r="D38" s="14">
        <v>290516.13</v>
      </c>
      <c r="E38" s="17">
        <f t="shared" si="0"/>
        <v>33.06617762551361</v>
      </c>
    </row>
    <row r="39" spans="1:5" ht="55.2" customHeight="1" x14ac:dyDescent="0.3">
      <c r="A39" s="2" t="s">
        <v>173</v>
      </c>
      <c r="B39" s="3" t="s">
        <v>40</v>
      </c>
      <c r="C39" s="14">
        <f>C40+C41</f>
        <v>2166896000</v>
      </c>
      <c r="D39" s="14">
        <f>D40+D41</f>
        <v>1285180346.1700001</v>
      </c>
      <c r="E39" s="17">
        <f t="shared" si="0"/>
        <v>59.309738269395481</v>
      </c>
    </row>
    <row r="40" spans="1:5" ht="83.4" customHeight="1" x14ac:dyDescent="0.3">
      <c r="A40" s="2" t="s">
        <v>174</v>
      </c>
      <c r="B40" s="3" t="s">
        <v>41</v>
      </c>
      <c r="C40" s="14">
        <v>1813866000</v>
      </c>
      <c r="D40" s="14">
        <v>1075799239.71</v>
      </c>
      <c r="E40" s="17">
        <f t="shared" si="0"/>
        <v>59.309741717965935</v>
      </c>
    </row>
    <row r="41" spans="1:5" ht="88.8" customHeight="1" x14ac:dyDescent="0.3">
      <c r="A41" s="2" t="s">
        <v>459</v>
      </c>
      <c r="B41" s="3" t="s">
        <v>773</v>
      </c>
      <c r="C41" s="14">
        <v>353030000</v>
      </c>
      <c r="D41" s="14">
        <v>209381106.46000001</v>
      </c>
      <c r="E41" s="17">
        <f t="shared" si="0"/>
        <v>59.309720550661417</v>
      </c>
    </row>
    <row r="42" spans="1:5" ht="66.75" customHeight="1" x14ac:dyDescent="0.3">
      <c r="A42" s="2" t="s">
        <v>175</v>
      </c>
      <c r="B42" s="3" t="s">
        <v>42</v>
      </c>
      <c r="C42" s="14">
        <f>C43+C44</f>
        <v>15051000</v>
      </c>
      <c r="D42" s="14">
        <f>D43+D44</f>
        <v>6680267.6799999997</v>
      </c>
      <c r="E42" s="17">
        <f t="shared" si="0"/>
        <v>44.384211547405492</v>
      </c>
    </row>
    <row r="43" spans="1:5" ht="97.5" customHeight="1" x14ac:dyDescent="0.3">
      <c r="A43" s="2" t="s">
        <v>176</v>
      </c>
      <c r="B43" s="3" t="s">
        <v>43</v>
      </c>
      <c r="C43" s="14">
        <v>12599000</v>
      </c>
      <c r="D43" s="14">
        <v>5591920.9500000002</v>
      </c>
      <c r="E43" s="17">
        <f t="shared" si="0"/>
        <v>44.383847527581551</v>
      </c>
    </row>
    <row r="44" spans="1:5" ht="99" customHeight="1" x14ac:dyDescent="0.3">
      <c r="A44" s="2" t="s">
        <v>460</v>
      </c>
      <c r="B44" s="3" t="s">
        <v>774</v>
      </c>
      <c r="C44" s="14">
        <v>2452000</v>
      </c>
      <c r="D44" s="14">
        <v>1088346.73</v>
      </c>
      <c r="E44" s="17">
        <f t="shared" si="0"/>
        <v>44.386081973898854</v>
      </c>
    </row>
    <row r="45" spans="1:5" ht="62.4" x14ac:dyDescent="0.3">
      <c r="A45" s="2" t="s">
        <v>177</v>
      </c>
      <c r="B45" s="3" t="s">
        <v>44</v>
      </c>
      <c r="C45" s="14">
        <f>C46+C47</f>
        <v>2678724000</v>
      </c>
      <c r="D45" s="14">
        <f>D46+D47</f>
        <v>1361542613.7199998</v>
      </c>
      <c r="E45" s="17">
        <f t="shared" si="0"/>
        <v>50.828029081010207</v>
      </c>
    </row>
    <row r="46" spans="1:5" ht="88.8" customHeight="1" x14ac:dyDescent="0.3">
      <c r="A46" s="2" t="s">
        <v>178</v>
      </c>
      <c r="B46" s="3" t="s">
        <v>45</v>
      </c>
      <c r="C46" s="14">
        <v>2242307000</v>
      </c>
      <c r="D46" s="14">
        <v>1139720594.8699999</v>
      </c>
      <c r="E46" s="17">
        <f t="shared" si="0"/>
        <v>50.828035361348824</v>
      </c>
    </row>
    <row r="47" spans="1:5" ht="93.6" x14ac:dyDescent="0.3">
      <c r="A47" s="2" t="s">
        <v>461</v>
      </c>
      <c r="B47" s="3" t="s">
        <v>775</v>
      </c>
      <c r="C47" s="14">
        <v>436417000</v>
      </c>
      <c r="D47" s="14">
        <v>221822018.84999999</v>
      </c>
      <c r="E47" s="17">
        <f t="shared" si="0"/>
        <v>50.827996812681455</v>
      </c>
    </row>
    <row r="48" spans="1:5" ht="62.4" x14ac:dyDescent="0.3">
      <c r="A48" s="2" t="s">
        <v>179</v>
      </c>
      <c r="B48" s="3" t="s">
        <v>46</v>
      </c>
      <c r="C48" s="14">
        <f>C49+C50</f>
        <v>-285783000</v>
      </c>
      <c r="D48" s="14">
        <f>D49+D50</f>
        <v>-160352219.08000001</v>
      </c>
      <c r="E48" s="17">
        <f t="shared" si="0"/>
        <v>56.109782275362782</v>
      </c>
    </row>
    <row r="49" spans="1:5" ht="82.2" customHeight="1" x14ac:dyDescent="0.3">
      <c r="A49" s="2" t="s">
        <v>180</v>
      </c>
      <c r="B49" s="3" t="s">
        <v>47</v>
      </c>
      <c r="C49" s="14">
        <v>-239223000</v>
      </c>
      <c r="D49" s="14">
        <v>-134227694.87</v>
      </c>
      <c r="E49" s="17">
        <f t="shared" si="0"/>
        <v>56.109861873649272</v>
      </c>
    </row>
    <row r="50" spans="1:5" ht="93.6" x14ac:dyDescent="0.3">
      <c r="A50" s="2" t="s">
        <v>462</v>
      </c>
      <c r="B50" s="3" t="s">
        <v>776</v>
      </c>
      <c r="C50" s="14">
        <v>-46560000</v>
      </c>
      <c r="D50" s="14">
        <v>-26124524.210000001</v>
      </c>
      <c r="E50" s="17">
        <f t="shared" si="0"/>
        <v>56.109373303264611</v>
      </c>
    </row>
    <row r="51" spans="1:5" ht="62.4" x14ac:dyDescent="0.3">
      <c r="A51" s="2" t="s">
        <v>703</v>
      </c>
      <c r="B51" s="3" t="s">
        <v>704</v>
      </c>
      <c r="C51" s="14">
        <v>0</v>
      </c>
      <c r="D51" s="14">
        <v>3316503.65</v>
      </c>
      <c r="E51" s="17"/>
    </row>
    <row r="52" spans="1:5" x14ac:dyDescent="0.3">
      <c r="A52" s="19" t="s">
        <v>181</v>
      </c>
      <c r="B52" s="20" t="s">
        <v>48</v>
      </c>
      <c r="C52" s="13">
        <f>C53+C61</f>
        <v>4981450000</v>
      </c>
      <c r="D52" s="13">
        <f>D53+D61</f>
        <v>2605632080.2199998</v>
      </c>
      <c r="E52" s="18">
        <f t="shared" si="0"/>
        <v>52.306699459394345</v>
      </c>
    </row>
    <row r="53" spans="1:5" ht="18" customHeight="1" x14ac:dyDescent="0.3">
      <c r="A53" s="2" t="s">
        <v>182</v>
      </c>
      <c r="B53" s="8" t="s">
        <v>49</v>
      </c>
      <c r="C53" s="14">
        <f>C54+C57+C60</f>
        <v>4906287000</v>
      </c>
      <c r="D53" s="14">
        <f>D54+D57+D60</f>
        <v>2546763732.4499998</v>
      </c>
      <c r="E53" s="17">
        <f t="shared" si="0"/>
        <v>51.908168691517631</v>
      </c>
    </row>
    <row r="54" spans="1:5" ht="31.2" x14ac:dyDescent="0.3">
      <c r="A54" s="2" t="s">
        <v>183</v>
      </c>
      <c r="B54" s="8" t="s">
        <v>50</v>
      </c>
      <c r="C54" s="14">
        <f>C55</f>
        <v>3339422000</v>
      </c>
      <c r="D54" s="14">
        <f>D55+D56</f>
        <v>1634422236.3599999</v>
      </c>
      <c r="E54" s="17">
        <f t="shared" si="0"/>
        <v>48.943267318715634</v>
      </c>
    </row>
    <row r="55" spans="1:5" ht="31.2" x14ac:dyDescent="0.3">
      <c r="A55" s="2" t="s">
        <v>184</v>
      </c>
      <c r="B55" s="8" t="s">
        <v>50</v>
      </c>
      <c r="C55" s="14">
        <v>3339422000</v>
      </c>
      <c r="D55" s="14">
        <v>1634582615.6099999</v>
      </c>
      <c r="E55" s="17">
        <f t="shared" si="0"/>
        <v>48.948069923777226</v>
      </c>
    </row>
    <row r="56" spans="1:5" ht="33" customHeight="1" x14ac:dyDescent="0.3">
      <c r="A56" s="2" t="s">
        <v>334</v>
      </c>
      <c r="B56" s="15" t="s">
        <v>335</v>
      </c>
      <c r="C56" s="14">
        <v>0</v>
      </c>
      <c r="D56" s="14">
        <v>-160379.25</v>
      </c>
      <c r="E56" s="17"/>
    </row>
    <row r="57" spans="1:5" ht="31.2" x14ac:dyDescent="0.3">
      <c r="A57" s="2" t="s">
        <v>185</v>
      </c>
      <c r="B57" s="8" t="s">
        <v>51</v>
      </c>
      <c r="C57" s="14">
        <f>C58</f>
        <v>1566865000</v>
      </c>
      <c r="D57" s="14">
        <f>D58+D59</f>
        <v>912338911.64999998</v>
      </c>
      <c r="E57" s="17">
        <f t="shared" si="0"/>
        <v>58.227027322073056</v>
      </c>
    </row>
    <row r="58" spans="1:5" ht="48.75" customHeight="1" x14ac:dyDescent="0.3">
      <c r="A58" s="2" t="s">
        <v>186</v>
      </c>
      <c r="B58" s="8" t="s">
        <v>52</v>
      </c>
      <c r="C58" s="14">
        <v>1566865000</v>
      </c>
      <c r="D58" s="14">
        <v>912393592.73000002</v>
      </c>
      <c r="E58" s="17">
        <f t="shared" si="0"/>
        <v>58.230517161976302</v>
      </c>
    </row>
    <row r="59" spans="1:5" ht="46.8" x14ac:dyDescent="0.3">
      <c r="A59" s="2" t="s">
        <v>336</v>
      </c>
      <c r="B59" s="15" t="s">
        <v>337</v>
      </c>
      <c r="C59" s="14">
        <v>0</v>
      </c>
      <c r="D59" s="14">
        <v>-54681.08</v>
      </c>
      <c r="E59" s="17"/>
    </row>
    <row r="60" spans="1:5" ht="31.2" x14ac:dyDescent="0.3">
      <c r="A60" s="2" t="s">
        <v>338</v>
      </c>
      <c r="B60" s="15" t="s">
        <v>339</v>
      </c>
      <c r="C60" s="14">
        <v>0</v>
      </c>
      <c r="D60" s="14">
        <v>2584.44</v>
      </c>
      <c r="E60" s="17"/>
    </row>
    <row r="61" spans="1:5" x14ac:dyDescent="0.3">
      <c r="A61" s="2" t="s">
        <v>553</v>
      </c>
      <c r="B61" s="15" t="s">
        <v>552</v>
      </c>
      <c r="C61" s="14">
        <v>75163000</v>
      </c>
      <c r="D61" s="14">
        <v>58868347.770000003</v>
      </c>
      <c r="E61" s="17">
        <f t="shared" si="0"/>
        <v>78.320912909277169</v>
      </c>
    </row>
    <row r="62" spans="1:5" x14ac:dyDescent="0.3">
      <c r="A62" s="19" t="s">
        <v>187</v>
      </c>
      <c r="B62" s="20" t="s">
        <v>53</v>
      </c>
      <c r="C62" s="13">
        <f>C63+C66+C69</f>
        <v>4831255000</v>
      </c>
      <c r="D62" s="13">
        <f>D63+D66+D69</f>
        <v>2095713164.1399999</v>
      </c>
      <c r="E62" s="18">
        <f t="shared" si="0"/>
        <v>43.378235347544269</v>
      </c>
    </row>
    <row r="63" spans="1:5" x14ac:dyDescent="0.3">
      <c r="A63" s="2" t="s">
        <v>188</v>
      </c>
      <c r="B63" s="3" t="s">
        <v>54</v>
      </c>
      <c r="C63" s="14">
        <f>SUM(C64:C65)</f>
        <v>3660349000</v>
      </c>
      <c r="D63" s="14">
        <f>SUM(D64:D65)</f>
        <v>1899220613.5999999</v>
      </c>
      <c r="E63" s="17">
        <f t="shared" si="0"/>
        <v>51.886325965092396</v>
      </c>
    </row>
    <row r="64" spans="1:5" ht="31.2" x14ac:dyDescent="0.3">
      <c r="A64" s="2" t="s">
        <v>189</v>
      </c>
      <c r="B64" s="3" t="s">
        <v>55</v>
      </c>
      <c r="C64" s="14">
        <v>3601783000</v>
      </c>
      <c r="D64" s="14">
        <v>1850816991.28</v>
      </c>
      <c r="E64" s="17">
        <f t="shared" si="0"/>
        <v>51.386132681508023</v>
      </c>
    </row>
    <row r="65" spans="1:5" ht="31.2" x14ac:dyDescent="0.3">
      <c r="A65" s="2" t="s">
        <v>190</v>
      </c>
      <c r="B65" s="3" t="s">
        <v>56</v>
      </c>
      <c r="C65" s="14">
        <v>58566000</v>
      </c>
      <c r="D65" s="14">
        <v>48403622.32</v>
      </c>
      <c r="E65" s="17">
        <f t="shared" si="0"/>
        <v>82.647990847932249</v>
      </c>
    </row>
    <row r="66" spans="1:5" x14ac:dyDescent="0.3">
      <c r="A66" s="2" t="s">
        <v>191</v>
      </c>
      <c r="B66" s="3" t="s">
        <v>57</v>
      </c>
      <c r="C66" s="14">
        <f>SUM(C67:C68)</f>
        <v>1132121000</v>
      </c>
      <c r="D66" s="14">
        <f>SUM(D67:D68)</f>
        <v>177710050.78999999</v>
      </c>
      <c r="E66" s="17">
        <f t="shared" si="0"/>
        <v>15.697089868485788</v>
      </c>
    </row>
    <row r="67" spans="1:5" x14ac:dyDescent="0.3">
      <c r="A67" s="2" t="s">
        <v>192</v>
      </c>
      <c r="B67" s="3" t="s">
        <v>58</v>
      </c>
      <c r="C67" s="14">
        <v>251214000</v>
      </c>
      <c r="D67" s="14">
        <v>118625624.97</v>
      </c>
      <c r="E67" s="17">
        <f t="shared" si="0"/>
        <v>47.220945078697838</v>
      </c>
    </row>
    <row r="68" spans="1:5" x14ac:dyDescent="0.3">
      <c r="A68" s="2" t="s">
        <v>193</v>
      </c>
      <c r="B68" s="3" t="s">
        <v>59</v>
      </c>
      <c r="C68" s="14">
        <v>880907000</v>
      </c>
      <c r="D68" s="14">
        <v>59084425.82</v>
      </c>
      <c r="E68" s="17">
        <f t="shared" si="0"/>
        <v>6.7072262815484489</v>
      </c>
    </row>
    <row r="69" spans="1:5" x14ac:dyDescent="0.3">
      <c r="A69" s="2" t="s">
        <v>194</v>
      </c>
      <c r="B69" s="3" t="s">
        <v>60</v>
      </c>
      <c r="C69" s="14">
        <v>38785000</v>
      </c>
      <c r="D69" s="14">
        <v>18782499.75</v>
      </c>
      <c r="E69" s="17">
        <f t="shared" si="0"/>
        <v>48.427226376176357</v>
      </c>
    </row>
    <row r="70" spans="1:5" ht="31.2" x14ac:dyDescent="0.3">
      <c r="A70" s="19" t="s">
        <v>195</v>
      </c>
      <c r="B70" s="20" t="s">
        <v>61</v>
      </c>
      <c r="C70" s="13">
        <f>C71+C74</f>
        <v>30373000</v>
      </c>
      <c r="D70" s="13">
        <f>D71+D74</f>
        <v>11730679.389999999</v>
      </c>
      <c r="E70" s="18">
        <f t="shared" si="0"/>
        <v>38.622063642050506</v>
      </c>
    </row>
    <row r="71" spans="1:5" x14ac:dyDescent="0.3">
      <c r="A71" s="2" t="s">
        <v>196</v>
      </c>
      <c r="B71" s="3" t="s">
        <v>62</v>
      </c>
      <c r="C71" s="14">
        <f>SUM(C72:C73)</f>
        <v>29978000</v>
      </c>
      <c r="D71" s="14">
        <f>SUM(D72:D73)</f>
        <v>11413500.609999999</v>
      </c>
      <c r="E71" s="17">
        <f t="shared" si="0"/>
        <v>38.072922176262594</v>
      </c>
    </row>
    <row r="72" spans="1:5" x14ac:dyDescent="0.3">
      <c r="A72" s="2" t="s">
        <v>197</v>
      </c>
      <c r="B72" s="3" t="s">
        <v>63</v>
      </c>
      <c r="C72" s="14">
        <v>19145000</v>
      </c>
      <c r="D72" s="14">
        <v>4728587.87</v>
      </c>
      <c r="E72" s="17">
        <f t="shared" si="0"/>
        <v>24.698813632802299</v>
      </c>
    </row>
    <row r="73" spans="1:5" ht="93.6" x14ac:dyDescent="0.3">
      <c r="A73" s="2" t="s">
        <v>198</v>
      </c>
      <c r="B73" s="3" t="s">
        <v>777</v>
      </c>
      <c r="C73" s="14">
        <v>10833000</v>
      </c>
      <c r="D73" s="14">
        <v>6684912.7400000002</v>
      </c>
      <c r="E73" s="17">
        <f t="shared" si="0"/>
        <v>61.708785562632698</v>
      </c>
    </row>
    <row r="74" spans="1:5" ht="31.2" x14ac:dyDescent="0.3">
      <c r="A74" s="2" t="s">
        <v>199</v>
      </c>
      <c r="B74" s="3" t="s">
        <v>64</v>
      </c>
      <c r="C74" s="14">
        <f>C75</f>
        <v>395000</v>
      </c>
      <c r="D74" s="14">
        <f>D75</f>
        <v>317178.78000000003</v>
      </c>
      <c r="E74" s="17">
        <f t="shared" si="0"/>
        <v>80.298425316455706</v>
      </c>
    </row>
    <row r="75" spans="1:5" x14ac:dyDescent="0.3">
      <c r="A75" s="2" t="s">
        <v>200</v>
      </c>
      <c r="B75" s="3" t="s">
        <v>65</v>
      </c>
      <c r="C75" s="14">
        <v>395000</v>
      </c>
      <c r="D75" s="14">
        <v>317178.78000000003</v>
      </c>
      <c r="E75" s="17">
        <f t="shared" si="0"/>
        <v>80.298425316455706</v>
      </c>
    </row>
    <row r="76" spans="1:5" x14ac:dyDescent="0.3">
      <c r="A76" s="19" t="s">
        <v>201</v>
      </c>
      <c r="B76" s="20" t="s">
        <v>66</v>
      </c>
      <c r="C76" s="13">
        <f>C78+C79</f>
        <v>141828450</v>
      </c>
      <c r="D76" s="13">
        <f>D77+D78+D79</f>
        <v>63847644.299999997</v>
      </c>
      <c r="E76" s="18">
        <f t="shared" si="0"/>
        <v>45.017515385664865</v>
      </c>
    </row>
    <row r="77" spans="1:5" ht="62.4" x14ac:dyDescent="0.3">
      <c r="A77" s="2" t="s">
        <v>779</v>
      </c>
      <c r="B77" s="3" t="s">
        <v>778</v>
      </c>
      <c r="C77" s="14">
        <v>0</v>
      </c>
      <c r="D77" s="14">
        <v>950</v>
      </c>
      <c r="E77" s="17"/>
    </row>
    <row r="78" spans="1:5" ht="62.4" x14ac:dyDescent="0.3">
      <c r="A78" s="2" t="s">
        <v>202</v>
      </c>
      <c r="B78" s="3" t="s">
        <v>67</v>
      </c>
      <c r="C78" s="14">
        <v>832330</v>
      </c>
      <c r="D78" s="14">
        <v>1939025</v>
      </c>
      <c r="E78" s="17">
        <f t="shared" si="0"/>
        <v>232.9634880395997</v>
      </c>
    </row>
    <row r="79" spans="1:5" ht="31.2" x14ac:dyDescent="0.3">
      <c r="A79" s="2" t="s">
        <v>203</v>
      </c>
      <c r="B79" s="3" t="s">
        <v>68</v>
      </c>
      <c r="C79" s="14">
        <f>C80+C81+C82+C84+C85+C86+C89+C91+C93+C94+C95+C96+C97+C88+C98</f>
        <v>140996120</v>
      </c>
      <c r="D79" s="14">
        <f>D80+D81+D82+D84+D85+D86+D89+D91+D92+D93+D94+D95+D96+D97+D88+D98</f>
        <v>61907669.299999997</v>
      </c>
      <c r="E79" s="17">
        <f t="shared" si="0"/>
        <v>43.907356670523981</v>
      </c>
    </row>
    <row r="80" spans="1:5" ht="68.400000000000006" customHeight="1" x14ac:dyDescent="0.3">
      <c r="A80" s="2" t="s">
        <v>204</v>
      </c>
      <c r="B80" s="3" t="s">
        <v>69</v>
      </c>
      <c r="C80" s="14">
        <v>2000</v>
      </c>
      <c r="D80" s="14">
        <v>0</v>
      </c>
      <c r="E80" s="17">
        <f t="shared" si="0"/>
        <v>0</v>
      </c>
    </row>
    <row r="81" spans="1:5" ht="31.2" x14ac:dyDescent="0.3">
      <c r="A81" s="2" t="s">
        <v>205</v>
      </c>
      <c r="B81" s="3" t="s">
        <v>70</v>
      </c>
      <c r="C81" s="14">
        <v>85014900</v>
      </c>
      <c r="D81" s="14">
        <v>32184414.300000001</v>
      </c>
      <c r="E81" s="17">
        <f t="shared" si="0"/>
        <v>37.857380647392397</v>
      </c>
    </row>
    <row r="82" spans="1:5" ht="46.8" x14ac:dyDescent="0.3">
      <c r="A82" s="2" t="s">
        <v>206</v>
      </c>
      <c r="B82" s="3" t="s">
        <v>71</v>
      </c>
      <c r="C82" s="14">
        <f>C83</f>
        <v>31123250</v>
      </c>
      <c r="D82" s="14">
        <f>D83</f>
        <v>17598250</v>
      </c>
      <c r="E82" s="17">
        <f t="shared" si="0"/>
        <v>56.543741415179973</v>
      </c>
    </row>
    <row r="83" spans="1:5" ht="62.4" x14ac:dyDescent="0.3">
      <c r="A83" s="2" t="s">
        <v>207</v>
      </c>
      <c r="B83" s="3" t="s">
        <v>72</v>
      </c>
      <c r="C83" s="14">
        <v>31123250</v>
      </c>
      <c r="D83" s="14">
        <v>17598250</v>
      </c>
      <c r="E83" s="17">
        <f t="shared" si="0"/>
        <v>56.543741415179973</v>
      </c>
    </row>
    <row r="84" spans="1:5" ht="31.2" x14ac:dyDescent="0.3">
      <c r="A84" s="2" t="s">
        <v>208</v>
      </c>
      <c r="B84" s="3" t="s">
        <v>73</v>
      </c>
      <c r="C84" s="14">
        <v>5249470</v>
      </c>
      <c r="D84" s="14">
        <v>2490005</v>
      </c>
      <c r="E84" s="17">
        <f t="shared" si="0"/>
        <v>47.433455186904581</v>
      </c>
    </row>
    <row r="85" spans="1:5" ht="62.4" x14ac:dyDescent="0.3">
      <c r="A85" s="2" t="s">
        <v>209</v>
      </c>
      <c r="B85" s="3" t="s">
        <v>74</v>
      </c>
      <c r="C85" s="14">
        <v>90000</v>
      </c>
      <c r="D85" s="14">
        <v>27400</v>
      </c>
      <c r="E85" s="17">
        <f t="shared" si="0"/>
        <v>30.444444444444446</v>
      </c>
    </row>
    <row r="86" spans="1:5" ht="93.6" x14ac:dyDescent="0.3">
      <c r="A86" s="2" t="s">
        <v>210</v>
      </c>
      <c r="B86" s="8" t="s">
        <v>75</v>
      </c>
      <c r="C86" s="14">
        <v>16000</v>
      </c>
      <c r="D86" s="14">
        <v>8000</v>
      </c>
      <c r="E86" s="17">
        <f t="shared" si="0"/>
        <v>50</v>
      </c>
    </row>
    <row r="87" spans="1:5" ht="62.4" x14ac:dyDescent="0.3">
      <c r="A87" s="2" t="s">
        <v>211</v>
      </c>
      <c r="B87" s="3" t="s">
        <v>76</v>
      </c>
      <c r="C87" s="14">
        <f>SUM(C88:C89)</f>
        <v>18350000</v>
      </c>
      <c r="D87" s="14">
        <f>SUM(D88:D89)</f>
        <v>9219800</v>
      </c>
      <c r="E87" s="17">
        <f t="shared" si="0"/>
        <v>50.244141689373301</v>
      </c>
    </row>
    <row r="88" spans="1:5" ht="62.4" x14ac:dyDescent="0.3">
      <c r="A88" s="2" t="s">
        <v>212</v>
      </c>
      <c r="B88" s="3" t="s">
        <v>77</v>
      </c>
      <c r="C88" s="14">
        <v>6000000</v>
      </c>
      <c r="D88" s="14">
        <v>2120050</v>
      </c>
      <c r="E88" s="17">
        <f t="shared" ref="E88:E151" si="1">D88/C88*100</f>
        <v>35.334166666666668</v>
      </c>
    </row>
    <row r="89" spans="1:5" ht="140.4" x14ac:dyDescent="0.3">
      <c r="A89" s="2" t="s">
        <v>213</v>
      </c>
      <c r="B89" s="3" t="s">
        <v>78</v>
      </c>
      <c r="C89" s="14">
        <v>12350000</v>
      </c>
      <c r="D89" s="14">
        <v>7099750</v>
      </c>
      <c r="E89" s="17">
        <f t="shared" si="1"/>
        <v>57.487854251012152</v>
      </c>
    </row>
    <row r="90" spans="1:5" ht="46.8" x14ac:dyDescent="0.3">
      <c r="A90" s="2" t="s">
        <v>214</v>
      </c>
      <c r="B90" s="3" t="s">
        <v>79</v>
      </c>
      <c r="C90" s="14">
        <f>C91</f>
        <v>212000</v>
      </c>
      <c r="D90" s="14">
        <f>D91</f>
        <v>17600</v>
      </c>
      <c r="E90" s="17">
        <f t="shared" si="1"/>
        <v>8.3018867924528301</v>
      </c>
    </row>
    <row r="91" spans="1:5" ht="78" x14ac:dyDescent="0.3">
      <c r="A91" s="2" t="s">
        <v>215</v>
      </c>
      <c r="B91" s="3" t="s">
        <v>80</v>
      </c>
      <c r="C91" s="14">
        <v>212000</v>
      </c>
      <c r="D91" s="14">
        <v>17600</v>
      </c>
      <c r="E91" s="17">
        <f t="shared" si="1"/>
        <v>8.3018867924528301</v>
      </c>
    </row>
    <row r="92" spans="1:5" ht="31.2" x14ac:dyDescent="0.3">
      <c r="A92" s="2" t="s">
        <v>780</v>
      </c>
      <c r="B92" s="3" t="s">
        <v>781</v>
      </c>
      <c r="C92" s="14">
        <v>0</v>
      </c>
      <c r="D92" s="14">
        <v>3900</v>
      </c>
      <c r="E92" s="17"/>
    </row>
    <row r="93" spans="1:5" ht="31.2" x14ac:dyDescent="0.3">
      <c r="A93" s="2" t="s">
        <v>444</v>
      </c>
      <c r="B93" s="3" t="s">
        <v>445</v>
      </c>
      <c r="C93" s="14">
        <v>81000</v>
      </c>
      <c r="D93" s="14">
        <v>5700</v>
      </c>
      <c r="E93" s="17">
        <f t="shared" si="1"/>
        <v>7.0370370370370372</v>
      </c>
    </row>
    <row r="94" spans="1:5" ht="31.2" x14ac:dyDescent="0.3">
      <c r="A94" s="2" t="s">
        <v>216</v>
      </c>
      <c r="B94" s="3" t="s">
        <v>81</v>
      </c>
      <c r="C94" s="14">
        <v>50000</v>
      </c>
      <c r="D94" s="14">
        <v>10000</v>
      </c>
      <c r="E94" s="17">
        <f t="shared" si="1"/>
        <v>20</v>
      </c>
    </row>
    <row r="95" spans="1:5" ht="62.4" x14ac:dyDescent="0.3">
      <c r="A95" s="2" t="s">
        <v>217</v>
      </c>
      <c r="B95" s="3" t="s">
        <v>82</v>
      </c>
      <c r="C95" s="14">
        <v>85000</v>
      </c>
      <c r="D95" s="14">
        <v>0</v>
      </c>
      <c r="E95" s="17">
        <f t="shared" si="1"/>
        <v>0</v>
      </c>
    </row>
    <row r="96" spans="1:5" ht="66" customHeight="1" x14ac:dyDescent="0.3">
      <c r="A96" s="2" t="s">
        <v>218</v>
      </c>
      <c r="B96" s="3" t="s">
        <v>83</v>
      </c>
      <c r="C96" s="14">
        <v>122500</v>
      </c>
      <c r="D96" s="14">
        <v>205000</v>
      </c>
      <c r="E96" s="17">
        <f t="shared" si="1"/>
        <v>167.34693877551021</v>
      </c>
    </row>
    <row r="97" spans="1:5" ht="46.8" x14ac:dyDescent="0.3">
      <c r="A97" s="2" t="s">
        <v>219</v>
      </c>
      <c r="B97" s="8" t="s">
        <v>84</v>
      </c>
      <c r="C97" s="14">
        <v>300000</v>
      </c>
      <c r="D97" s="14">
        <v>0</v>
      </c>
      <c r="E97" s="17">
        <f t="shared" si="1"/>
        <v>0</v>
      </c>
    </row>
    <row r="98" spans="1:5" ht="62.4" x14ac:dyDescent="0.3">
      <c r="A98" s="2" t="s">
        <v>624</v>
      </c>
      <c r="B98" s="8" t="s">
        <v>625</v>
      </c>
      <c r="C98" s="14">
        <v>300000</v>
      </c>
      <c r="D98" s="14">
        <v>137600</v>
      </c>
      <c r="E98" s="17">
        <f t="shared" si="1"/>
        <v>45.866666666666667</v>
      </c>
    </row>
    <row r="99" spans="1:5" ht="31.2" x14ac:dyDescent="0.3">
      <c r="A99" s="19" t="s">
        <v>343</v>
      </c>
      <c r="B99" s="16" t="s">
        <v>340</v>
      </c>
      <c r="C99" s="13">
        <v>0</v>
      </c>
      <c r="D99" s="13">
        <f>D100+D102+D107+D109+D111</f>
        <v>-888.72000000000014</v>
      </c>
      <c r="E99" s="18"/>
    </row>
    <row r="100" spans="1:5" ht="31.2" x14ac:dyDescent="0.3">
      <c r="A100" s="2" t="s">
        <v>344</v>
      </c>
      <c r="B100" s="15" t="s">
        <v>341</v>
      </c>
      <c r="C100" s="14">
        <v>0</v>
      </c>
      <c r="D100" s="14">
        <f>D101</f>
        <v>253</v>
      </c>
      <c r="E100" s="17"/>
    </row>
    <row r="101" spans="1:5" ht="31.2" x14ac:dyDescent="0.3">
      <c r="A101" s="2" t="s">
        <v>345</v>
      </c>
      <c r="B101" s="15" t="s">
        <v>342</v>
      </c>
      <c r="C101" s="14">
        <v>0</v>
      </c>
      <c r="D101" s="14">
        <v>253</v>
      </c>
      <c r="E101" s="17"/>
    </row>
    <row r="102" spans="1:5" ht="16.2" customHeight="1" x14ac:dyDescent="0.3">
      <c r="A102" s="2" t="s">
        <v>558</v>
      </c>
      <c r="B102" s="15" t="s">
        <v>555</v>
      </c>
      <c r="C102" s="14">
        <v>0</v>
      </c>
      <c r="D102" s="14">
        <f>D103+D105</f>
        <v>-6.87</v>
      </c>
      <c r="E102" s="17"/>
    </row>
    <row r="103" spans="1:5" ht="16.2" customHeight="1" x14ac:dyDescent="0.3">
      <c r="A103" s="2" t="s">
        <v>559</v>
      </c>
      <c r="B103" s="15" t="s">
        <v>556</v>
      </c>
      <c r="C103" s="14">
        <v>0</v>
      </c>
      <c r="D103" s="14">
        <f>D104</f>
        <v>-6</v>
      </c>
      <c r="E103" s="17"/>
    </row>
    <row r="104" spans="1:5" ht="16.2" customHeight="1" x14ac:dyDescent="0.3">
      <c r="A104" s="2" t="s">
        <v>614</v>
      </c>
      <c r="B104" s="15" t="s">
        <v>557</v>
      </c>
      <c r="C104" s="14">
        <v>0</v>
      </c>
      <c r="D104" s="14">
        <v>-6</v>
      </c>
      <c r="E104" s="17"/>
    </row>
    <row r="105" spans="1:5" ht="16.2" customHeight="1" x14ac:dyDescent="0.3">
      <c r="A105" s="2" t="s">
        <v>626</v>
      </c>
      <c r="B105" s="15" t="s">
        <v>628</v>
      </c>
      <c r="C105" s="14">
        <v>0</v>
      </c>
      <c r="D105" s="14">
        <f>D106</f>
        <v>-0.87</v>
      </c>
      <c r="E105" s="17"/>
    </row>
    <row r="106" spans="1:5" ht="46.8" x14ac:dyDescent="0.3">
      <c r="A106" s="2" t="s">
        <v>627</v>
      </c>
      <c r="B106" s="15" t="s">
        <v>629</v>
      </c>
      <c r="C106" s="14">
        <v>0</v>
      </c>
      <c r="D106" s="14">
        <v>-0.87</v>
      </c>
      <c r="E106" s="17"/>
    </row>
    <row r="107" spans="1:5" x14ac:dyDescent="0.3">
      <c r="A107" s="2" t="s">
        <v>446</v>
      </c>
      <c r="B107" s="15" t="s">
        <v>447</v>
      </c>
      <c r="C107" s="14">
        <v>0</v>
      </c>
      <c r="D107" s="14">
        <f>D108</f>
        <v>-1215.1300000000001</v>
      </c>
      <c r="E107" s="17"/>
    </row>
    <row r="108" spans="1:5" x14ac:dyDescent="0.3">
      <c r="A108" s="2" t="s">
        <v>737</v>
      </c>
      <c r="B108" s="15" t="s">
        <v>738</v>
      </c>
      <c r="C108" s="14">
        <v>0</v>
      </c>
      <c r="D108" s="14">
        <v>-1215.1300000000001</v>
      </c>
      <c r="E108" s="17"/>
    </row>
    <row r="109" spans="1:5" ht="31.2" x14ac:dyDescent="0.3">
      <c r="A109" s="2" t="s">
        <v>739</v>
      </c>
      <c r="B109" s="15" t="s">
        <v>741</v>
      </c>
      <c r="C109" s="14">
        <v>0</v>
      </c>
      <c r="D109" s="14">
        <f>D110</f>
        <v>4.04</v>
      </c>
      <c r="E109" s="17"/>
    </row>
    <row r="110" spans="1:5" ht="16.5" customHeight="1" x14ac:dyDescent="0.3">
      <c r="A110" s="2" t="s">
        <v>740</v>
      </c>
      <c r="B110" s="15" t="s">
        <v>742</v>
      </c>
      <c r="C110" s="14">
        <v>0</v>
      </c>
      <c r="D110" s="14">
        <v>4.04</v>
      </c>
      <c r="E110" s="17"/>
    </row>
    <row r="111" spans="1:5" ht="31.2" x14ac:dyDescent="0.3">
      <c r="A111" s="2" t="s">
        <v>543</v>
      </c>
      <c r="B111" s="15" t="s">
        <v>542</v>
      </c>
      <c r="C111" s="14">
        <v>0</v>
      </c>
      <c r="D111" s="14">
        <f>D112</f>
        <v>76.239999999999995</v>
      </c>
      <c r="E111" s="17"/>
    </row>
    <row r="112" spans="1:5" ht="31.2" x14ac:dyDescent="0.3">
      <c r="A112" s="2" t="s">
        <v>544</v>
      </c>
      <c r="B112" s="15" t="s">
        <v>542</v>
      </c>
      <c r="C112" s="14">
        <v>0</v>
      </c>
      <c r="D112" s="14">
        <v>76.239999999999995</v>
      </c>
      <c r="E112" s="17"/>
    </row>
    <row r="113" spans="1:5" ht="31.2" x14ac:dyDescent="0.3">
      <c r="A113" s="19" t="s">
        <v>220</v>
      </c>
      <c r="B113" s="20" t="s">
        <v>85</v>
      </c>
      <c r="C113" s="13">
        <f>C114+C116+C119+C121+C133+C136</f>
        <v>875743472.77999997</v>
      </c>
      <c r="D113" s="13">
        <f>D114+D116+D119+D121+D130+D133+D136</f>
        <v>386885325.80000007</v>
      </c>
      <c r="E113" s="18">
        <f t="shared" si="1"/>
        <v>44.177928563013289</v>
      </c>
    </row>
    <row r="114" spans="1:5" ht="62.4" x14ac:dyDescent="0.3">
      <c r="A114" s="2" t="s">
        <v>221</v>
      </c>
      <c r="B114" s="3" t="s">
        <v>86</v>
      </c>
      <c r="C114" s="14">
        <f>C115</f>
        <v>5479000</v>
      </c>
      <c r="D114" s="14">
        <f>D115</f>
        <v>24707491.920000002</v>
      </c>
      <c r="E114" s="17">
        <f t="shared" si="1"/>
        <v>450.94893082679323</v>
      </c>
    </row>
    <row r="115" spans="1:5" ht="46.8" x14ac:dyDescent="0.3">
      <c r="A115" s="2" t="s">
        <v>222</v>
      </c>
      <c r="B115" s="3" t="s">
        <v>87</v>
      </c>
      <c r="C115" s="14">
        <v>5479000</v>
      </c>
      <c r="D115" s="14">
        <v>24707491.920000002</v>
      </c>
      <c r="E115" s="17">
        <f t="shared" si="1"/>
        <v>450.94893082679323</v>
      </c>
    </row>
    <row r="116" spans="1:5" x14ac:dyDescent="0.3">
      <c r="A116" s="2" t="s">
        <v>603</v>
      </c>
      <c r="B116" s="3" t="s">
        <v>606</v>
      </c>
      <c r="C116" s="14">
        <f>C117</f>
        <v>742383000</v>
      </c>
      <c r="D116" s="14">
        <f>D117</f>
        <v>299426914.91000003</v>
      </c>
      <c r="E116" s="17">
        <f t="shared" si="1"/>
        <v>40.333212763492703</v>
      </c>
    </row>
    <row r="117" spans="1:5" ht="31.2" x14ac:dyDescent="0.3">
      <c r="A117" s="2" t="s">
        <v>604</v>
      </c>
      <c r="B117" s="3" t="s">
        <v>607</v>
      </c>
      <c r="C117" s="14">
        <f>C118</f>
        <v>742383000</v>
      </c>
      <c r="D117" s="14">
        <f>D118</f>
        <v>299426914.91000003</v>
      </c>
      <c r="E117" s="17">
        <f t="shared" si="1"/>
        <v>40.333212763492703</v>
      </c>
    </row>
    <row r="118" spans="1:5" ht="31.2" x14ac:dyDescent="0.3">
      <c r="A118" s="2" t="s">
        <v>605</v>
      </c>
      <c r="B118" s="3" t="s">
        <v>608</v>
      </c>
      <c r="C118" s="14">
        <v>742383000</v>
      </c>
      <c r="D118" s="14">
        <v>299426914.91000003</v>
      </c>
      <c r="E118" s="17">
        <f t="shared" si="1"/>
        <v>40.333212763492703</v>
      </c>
    </row>
    <row r="119" spans="1:5" x14ac:dyDescent="0.3">
      <c r="A119" s="2" t="s">
        <v>784</v>
      </c>
      <c r="B119" s="3" t="s">
        <v>782</v>
      </c>
      <c r="C119" s="14">
        <f>C120</f>
        <v>1513472.78</v>
      </c>
      <c r="D119" s="14">
        <f>D120</f>
        <v>0</v>
      </c>
      <c r="E119" s="17">
        <f t="shared" si="1"/>
        <v>0</v>
      </c>
    </row>
    <row r="120" spans="1:5" ht="31.2" x14ac:dyDescent="0.3">
      <c r="A120" s="2" t="s">
        <v>785</v>
      </c>
      <c r="B120" s="3" t="s">
        <v>783</v>
      </c>
      <c r="C120" s="14">
        <v>1513472.78</v>
      </c>
      <c r="D120" s="14">
        <v>0</v>
      </c>
      <c r="E120" s="17">
        <f t="shared" si="1"/>
        <v>0</v>
      </c>
    </row>
    <row r="121" spans="1:5" ht="65.25" customHeight="1" x14ac:dyDescent="0.3">
      <c r="A121" s="2" t="s">
        <v>223</v>
      </c>
      <c r="B121" s="3" t="s">
        <v>88</v>
      </c>
      <c r="C121" s="14">
        <f>C122+C124+C126+C128</f>
        <v>118874000</v>
      </c>
      <c r="D121" s="14">
        <f>D122+D124+D126+D128</f>
        <v>60883352.100000001</v>
      </c>
      <c r="E121" s="17">
        <f t="shared" si="1"/>
        <v>51.216710214176352</v>
      </c>
    </row>
    <row r="122" spans="1:5" ht="62.4" x14ac:dyDescent="0.3">
      <c r="A122" s="2" t="s">
        <v>224</v>
      </c>
      <c r="B122" s="3" t="s">
        <v>89</v>
      </c>
      <c r="C122" s="14">
        <f>C123</f>
        <v>90000000</v>
      </c>
      <c r="D122" s="14">
        <f>D123</f>
        <v>48772017.579999998</v>
      </c>
      <c r="E122" s="17">
        <f t="shared" si="1"/>
        <v>54.191130644444442</v>
      </c>
    </row>
    <row r="123" spans="1:5" ht="62.4" x14ac:dyDescent="0.3">
      <c r="A123" s="2" t="s">
        <v>225</v>
      </c>
      <c r="B123" s="3" t="s">
        <v>150</v>
      </c>
      <c r="C123" s="14">
        <v>90000000</v>
      </c>
      <c r="D123" s="14">
        <v>48772017.579999998</v>
      </c>
      <c r="E123" s="17">
        <f t="shared" si="1"/>
        <v>54.191130644444442</v>
      </c>
    </row>
    <row r="124" spans="1:5" ht="78" x14ac:dyDescent="0.3">
      <c r="A124" s="2" t="s">
        <v>788</v>
      </c>
      <c r="B124" s="3" t="s">
        <v>786</v>
      </c>
      <c r="C124" s="14">
        <f>C125</f>
        <v>0</v>
      </c>
      <c r="D124" s="14">
        <f>D125</f>
        <v>0.17</v>
      </c>
      <c r="E124" s="17"/>
    </row>
    <row r="125" spans="1:5" ht="93.6" x14ac:dyDescent="0.3">
      <c r="A125" s="2" t="s">
        <v>789</v>
      </c>
      <c r="B125" s="3" t="s">
        <v>787</v>
      </c>
      <c r="C125" s="14">
        <v>0</v>
      </c>
      <c r="D125" s="14">
        <v>0.17</v>
      </c>
      <c r="E125" s="17"/>
    </row>
    <row r="126" spans="1:5" ht="62.4" x14ac:dyDescent="0.3">
      <c r="A126" s="2" t="s">
        <v>226</v>
      </c>
      <c r="B126" s="3" t="s">
        <v>90</v>
      </c>
      <c r="C126" s="14">
        <f>C127</f>
        <v>5484000</v>
      </c>
      <c r="D126" s="14">
        <f>D127</f>
        <v>2340562.5299999998</v>
      </c>
      <c r="E126" s="17">
        <f t="shared" si="1"/>
        <v>42.679841903719904</v>
      </c>
    </row>
    <row r="127" spans="1:5" ht="62.4" x14ac:dyDescent="0.3">
      <c r="A127" s="2" t="s">
        <v>227</v>
      </c>
      <c r="B127" s="3" t="s">
        <v>91</v>
      </c>
      <c r="C127" s="14">
        <v>5484000</v>
      </c>
      <c r="D127" s="14">
        <v>2340562.5299999998</v>
      </c>
      <c r="E127" s="17">
        <f t="shared" si="1"/>
        <v>42.679841903719904</v>
      </c>
    </row>
    <row r="128" spans="1:5" ht="31.2" x14ac:dyDescent="0.3">
      <c r="A128" s="2" t="s">
        <v>228</v>
      </c>
      <c r="B128" s="3" t="s">
        <v>92</v>
      </c>
      <c r="C128" s="14">
        <f>C129</f>
        <v>23390000</v>
      </c>
      <c r="D128" s="14">
        <f>D129</f>
        <v>9770771.8200000003</v>
      </c>
      <c r="E128" s="17">
        <f t="shared" si="1"/>
        <v>41.773286960239417</v>
      </c>
    </row>
    <row r="129" spans="1:5" ht="33" customHeight="1" x14ac:dyDescent="0.3">
      <c r="A129" s="2" t="s">
        <v>229</v>
      </c>
      <c r="B129" s="3" t="s">
        <v>93</v>
      </c>
      <c r="C129" s="14">
        <v>23390000</v>
      </c>
      <c r="D129" s="14">
        <v>9770771.8200000003</v>
      </c>
      <c r="E129" s="17">
        <f t="shared" si="1"/>
        <v>41.773286960239417</v>
      </c>
    </row>
    <row r="130" spans="1:5" ht="31.2" x14ac:dyDescent="0.3">
      <c r="A130" s="2" t="s">
        <v>959</v>
      </c>
      <c r="B130" s="3" t="s">
        <v>956</v>
      </c>
      <c r="C130" s="14">
        <v>0</v>
      </c>
      <c r="D130" s="14">
        <f>D131</f>
        <v>1.1299999999999999</v>
      </c>
      <c r="E130" s="17"/>
    </row>
    <row r="131" spans="1:5" ht="62.4" x14ac:dyDescent="0.3">
      <c r="A131" s="2" t="s">
        <v>960</v>
      </c>
      <c r="B131" s="3" t="s">
        <v>957</v>
      </c>
      <c r="C131" s="14">
        <v>0</v>
      </c>
      <c r="D131" s="14">
        <f>D132</f>
        <v>1.1299999999999999</v>
      </c>
      <c r="E131" s="17"/>
    </row>
    <row r="132" spans="1:5" ht="109.2" x14ac:dyDescent="0.3">
      <c r="A132" s="2" t="s">
        <v>961</v>
      </c>
      <c r="B132" s="3" t="s">
        <v>958</v>
      </c>
      <c r="C132" s="14">
        <v>0</v>
      </c>
      <c r="D132" s="14">
        <v>1.1299999999999999</v>
      </c>
      <c r="E132" s="17"/>
    </row>
    <row r="133" spans="1:5" x14ac:dyDescent="0.3">
      <c r="A133" s="2" t="s">
        <v>230</v>
      </c>
      <c r="B133" s="3" t="s">
        <v>94</v>
      </c>
      <c r="C133" s="14">
        <f>C134</f>
        <v>6811000</v>
      </c>
      <c r="D133" s="14">
        <f>D134</f>
        <v>621750</v>
      </c>
      <c r="E133" s="17">
        <f t="shared" si="1"/>
        <v>9.1286154749669652</v>
      </c>
    </row>
    <row r="134" spans="1:5" ht="37.200000000000003" customHeight="1" x14ac:dyDescent="0.3">
      <c r="A134" s="2" t="s">
        <v>231</v>
      </c>
      <c r="B134" s="3" t="s">
        <v>95</v>
      </c>
      <c r="C134" s="14">
        <f>C135</f>
        <v>6811000</v>
      </c>
      <c r="D134" s="14">
        <f>D135</f>
        <v>621750</v>
      </c>
      <c r="E134" s="17">
        <f t="shared" si="1"/>
        <v>9.1286154749669652</v>
      </c>
    </row>
    <row r="135" spans="1:5" ht="46.8" x14ac:dyDescent="0.3">
      <c r="A135" s="2" t="s">
        <v>232</v>
      </c>
      <c r="B135" s="3" t="s">
        <v>96</v>
      </c>
      <c r="C135" s="14">
        <v>6811000</v>
      </c>
      <c r="D135" s="14">
        <v>621750</v>
      </c>
      <c r="E135" s="17">
        <f t="shared" si="1"/>
        <v>9.1286154749669652</v>
      </c>
    </row>
    <row r="136" spans="1:5" ht="62.4" x14ac:dyDescent="0.3">
      <c r="A136" s="2" t="s">
        <v>233</v>
      </c>
      <c r="B136" s="3" t="s">
        <v>97</v>
      </c>
      <c r="C136" s="14">
        <f>C137</f>
        <v>683000</v>
      </c>
      <c r="D136" s="14">
        <f>D137</f>
        <v>1245815.74</v>
      </c>
      <c r="E136" s="17">
        <f t="shared" si="1"/>
        <v>182.4034758418741</v>
      </c>
    </row>
    <row r="137" spans="1:5" ht="62.4" x14ac:dyDescent="0.3">
      <c r="A137" s="2" t="s">
        <v>234</v>
      </c>
      <c r="B137" s="3" t="s">
        <v>98</v>
      </c>
      <c r="C137" s="14">
        <f>C138</f>
        <v>683000</v>
      </c>
      <c r="D137" s="14">
        <f>D138</f>
        <v>1245815.74</v>
      </c>
      <c r="E137" s="17">
        <f t="shared" si="1"/>
        <v>182.4034758418741</v>
      </c>
    </row>
    <row r="138" spans="1:5" ht="78" x14ac:dyDescent="0.3">
      <c r="A138" s="2" t="s">
        <v>235</v>
      </c>
      <c r="B138" s="3" t="s">
        <v>99</v>
      </c>
      <c r="C138" s="14">
        <v>683000</v>
      </c>
      <c r="D138" s="14">
        <v>1245815.74</v>
      </c>
      <c r="E138" s="17">
        <f t="shared" si="1"/>
        <v>182.4034758418741</v>
      </c>
    </row>
    <row r="139" spans="1:5" x14ac:dyDescent="0.3">
      <c r="A139" s="19" t="s">
        <v>236</v>
      </c>
      <c r="B139" s="20" t="s">
        <v>100</v>
      </c>
      <c r="C139" s="13">
        <f>C140+C147+C153</f>
        <v>365124740</v>
      </c>
      <c r="D139" s="13">
        <f>D140+D147+D153</f>
        <v>162586075.93000001</v>
      </c>
      <c r="E139" s="18">
        <f t="shared" si="1"/>
        <v>44.528912483443335</v>
      </c>
    </row>
    <row r="140" spans="1:5" x14ac:dyDescent="0.3">
      <c r="A140" s="2" t="s">
        <v>237</v>
      </c>
      <c r="B140" s="3" t="s">
        <v>101</v>
      </c>
      <c r="C140" s="14">
        <f>C141+C142+C143</f>
        <v>14084740</v>
      </c>
      <c r="D140" s="14">
        <f>D141+D142+D143+D146</f>
        <v>17766229.25</v>
      </c>
      <c r="E140" s="17">
        <f t="shared" si="1"/>
        <v>126.13814135014208</v>
      </c>
    </row>
    <row r="141" spans="1:5" ht="31.2" x14ac:dyDescent="0.3">
      <c r="A141" s="2" t="s">
        <v>238</v>
      </c>
      <c r="B141" s="3" t="s">
        <v>102</v>
      </c>
      <c r="C141" s="14">
        <v>1134000</v>
      </c>
      <c r="D141" s="14">
        <v>3035859.02</v>
      </c>
      <c r="E141" s="17">
        <f t="shared" si="1"/>
        <v>267.71243562610232</v>
      </c>
    </row>
    <row r="142" spans="1:5" x14ac:dyDescent="0.3">
      <c r="A142" s="2" t="s">
        <v>239</v>
      </c>
      <c r="B142" s="3" t="s">
        <v>103</v>
      </c>
      <c r="C142" s="14">
        <v>3159000</v>
      </c>
      <c r="D142" s="14">
        <v>1465117.76</v>
      </c>
      <c r="E142" s="17">
        <f t="shared" si="1"/>
        <v>46.379163026274142</v>
      </c>
    </row>
    <row r="143" spans="1:5" x14ac:dyDescent="0.3">
      <c r="A143" s="2" t="s">
        <v>240</v>
      </c>
      <c r="B143" s="3" t="s">
        <v>139</v>
      </c>
      <c r="C143" s="14">
        <f>C144+C145</f>
        <v>9791740</v>
      </c>
      <c r="D143" s="14">
        <f>D144+D145</f>
        <v>8956415.0599999987</v>
      </c>
      <c r="E143" s="17">
        <f t="shared" si="1"/>
        <v>91.469085780463928</v>
      </c>
    </row>
    <row r="144" spans="1:5" x14ac:dyDescent="0.3">
      <c r="A144" s="2" t="s">
        <v>241</v>
      </c>
      <c r="B144" s="3" t="s">
        <v>140</v>
      </c>
      <c r="C144" s="14">
        <v>4297230</v>
      </c>
      <c r="D144" s="14">
        <v>3454655.17</v>
      </c>
      <c r="E144" s="17">
        <f t="shared" si="1"/>
        <v>80.392605701812556</v>
      </c>
    </row>
    <row r="145" spans="1:5" x14ac:dyDescent="0.3">
      <c r="A145" s="2" t="s">
        <v>346</v>
      </c>
      <c r="B145" s="3" t="s">
        <v>347</v>
      </c>
      <c r="C145" s="14">
        <v>5494510</v>
      </c>
      <c r="D145" s="14">
        <v>5501759.8899999997</v>
      </c>
      <c r="E145" s="17">
        <f t="shared" si="1"/>
        <v>100.13194788980273</v>
      </c>
    </row>
    <row r="146" spans="1:5" ht="31.2" x14ac:dyDescent="0.3">
      <c r="A146" s="2" t="s">
        <v>705</v>
      </c>
      <c r="B146" s="3" t="s">
        <v>706</v>
      </c>
      <c r="C146" s="14">
        <v>0</v>
      </c>
      <c r="D146" s="14">
        <v>4308837.41</v>
      </c>
      <c r="E146" s="17"/>
    </row>
    <row r="147" spans="1:5" x14ac:dyDescent="0.3">
      <c r="A147" s="2" t="s">
        <v>242</v>
      </c>
      <c r="B147" s="3" t="s">
        <v>104</v>
      </c>
      <c r="C147" s="14">
        <f>C148+C150+C151</f>
        <v>2610000</v>
      </c>
      <c r="D147" s="14">
        <f>D148+D150+D151</f>
        <v>4807286.99</v>
      </c>
      <c r="E147" s="17">
        <f t="shared" si="1"/>
        <v>184.18724099616858</v>
      </c>
    </row>
    <row r="148" spans="1:5" ht="46.8" x14ac:dyDescent="0.3">
      <c r="A148" s="2" t="s">
        <v>243</v>
      </c>
      <c r="B148" s="3" t="s">
        <v>105</v>
      </c>
      <c r="C148" s="14">
        <f>C149</f>
        <v>2200000</v>
      </c>
      <c r="D148" s="14">
        <f>D149</f>
        <v>4594359.1900000004</v>
      </c>
      <c r="E148" s="17">
        <f t="shared" si="1"/>
        <v>208.83450863636367</v>
      </c>
    </row>
    <row r="149" spans="1:5" ht="46.8" x14ac:dyDescent="0.3">
      <c r="A149" s="2" t="s">
        <v>244</v>
      </c>
      <c r="B149" s="3" t="s">
        <v>106</v>
      </c>
      <c r="C149" s="14">
        <v>2200000</v>
      </c>
      <c r="D149" s="14">
        <v>4594359.1900000004</v>
      </c>
      <c r="E149" s="17">
        <f t="shared" si="1"/>
        <v>208.83450863636367</v>
      </c>
    </row>
    <row r="150" spans="1:5" ht="31.2" x14ac:dyDescent="0.3">
      <c r="A150" s="2" t="s">
        <v>245</v>
      </c>
      <c r="B150" s="3" t="s">
        <v>107</v>
      </c>
      <c r="C150" s="14">
        <v>10000</v>
      </c>
      <c r="D150" s="14">
        <v>7927.8</v>
      </c>
      <c r="E150" s="17">
        <f t="shared" si="1"/>
        <v>79.278000000000006</v>
      </c>
    </row>
    <row r="151" spans="1:5" ht="46.8" x14ac:dyDescent="0.3">
      <c r="A151" s="2" t="s">
        <v>246</v>
      </c>
      <c r="B151" s="3" t="s">
        <v>560</v>
      </c>
      <c r="C151" s="14">
        <f>C152</f>
        <v>400000</v>
      </c>
      <c r="D151" s="14">
        <f>D152</f>
        <v>205000</v>
      </c>
      <c r="E151" s="17">
        <f t="shared" si="1"/>
        <v>51.249999999999993</v>
      </c>
    </row>
    <row r="152" spans="1:5" ht="93.6" x14ac:dyDescent="0.3">
      <c r="A152" s="2" t="s">
        <v>247</v>
      </c>
      <c r="B152" s="3" t="s">
        <v>561</v>
      </c>
      <c r="C152" s="14">
        <v>400000</v>
      </c>
      <c r="D152" s="14">
        <v>205000</v>
      </c>
      <c r="E152" s="17">
        <f t="shared" ref="E152:E228" si="2">D152/C152*100</f>
        <v>51.249999999999993</v>
      </c>
    </row>
    <row r="153" spans="1:5" x14ac:dyDescent="0.3">
      <c r="A153" s="2" t="s">
        <v>248</v>
      </c>
      <c r="B153" s="3" t="s">
        <v>108</v>
      </c>
      <c r="C153" s="14">
        <f>C154</f>
        <v>348430000</v>
      </c>
      <c r="D153" s="14">
        <f>D154</f>
        <v>140012559.69</v>
      </c>
      <c r="E153" s="17">
        <f t="shared" si="2"/>
        <v>40.183841715696126</v>
      </c>
    </row>
    <row r="154" spans="1:5" x14ac:dyDescent="0.3">
      <c r="A154" s="2" t="s">
        <v>249</v>
      </c>
      <c r="B154" s="3" t="s">
        <v>109</v>
      </c>
      <c r="C154" s="14">
        <f>SUM(C155:C157)</f>
        <v>348430000</v>
      </c>
      <c r="D154" s="14">
        <f>SUM(D155:D157)</f>
        <v>140012559.69</v>
      </c>
      <c r="E154" s="17">
        <f t="shared" si="2"/>
        <v>40.183841715696126</v>
      </c>
    </row>
    <row r="155" spans="1:5" ht="46.8" x14ac:dyDescent="0.3">
      <c r="A155" s="2" t="s">
        <v>250</v>
      </c>
      <c r="B155" s="3" t="s">
        <v>151</v>
      </c>
      <c r="C155" s="14">
        <v>1100000</v>
      </c>
      <c r="D155" s="14">
        <v>82870.55</v>
      </c>
      <c r="E155" s="17">
        <f t="shared" si="2"/>
        <v>7.5336863636363631</v>
      </c>
    </row>
    <row r="156" spans="1:5" ht="31.2" x14ac:dyDescent="0.3">
      <c r="A156" s="2" t="s">
        <v>251</v>
      </c>
      <c r="B156" s="3" t="s">
        <v>110</v>
      </c>
      <c r="C156" s="14">
        <v>331730000</v>
      </c>
      <c r="D156" s="14">
        <v>133999025.43000001</v>
      </c>
      <c r="E156" s="17">
        <f t="shared" si="2"/>
        <v>40.394002782383268</v>
      </c>
    </row>
    <row r="157" spans="1:5" ht="31.2" x14ac:dyDescent="0.3">
      <c r="A157" s="2" t="s">
        <v>252</v>
      </c>
      <c r="B157" s="3" t="s">
        <v>111</v>
      </c>
      <c r="C157" s="14">
        <v>15600000</v>
      </c>
      <c r="D157" s="14">
        <v>5930663.71</v>
      </c>
      <c r="E157" s="17">
        <f t="shared" si="2"/>
        <v>38.017075064102563</v>
      </c>
    </row>
    <row r="158" spans="1:5" ht="31.2" x14ac:dyDescent="0.3">
      <c r="A158" s="19" t="s">
        <v>253</v>
      </c>
      <c r="B158" s="20" t="s">
        <v>112</v>
      </c>
      <c r="C158" s="13">
        <f>C159+C167</f>
        <v>54452000</v>
      </c>
      <c r="D158" s="13">
        <f>D159+D167</f>
        <v>37708812.480000004</v>
      </c>
      <c r="E158" s="18">
        <f t="shared" si="2"/>
        <v>69.251473738338362</v>
      </c>
    </row>
    <row r="159" spans="1:5" x14ac:dyDescent="0.3">
      <c r="A159" s="2" t="s">
        <v>254</v>
      </c>
      <c r="B159" s="3" t="s">
        <v>113</v>
      </c>
      <c r="C159" s="14">
        <f>C163+C165+C160+C161+C162</f>
        <v>8280000</v>
      </c>
      <c r="D159" s="14">
        <f>D163+D165+D160+D161+D162</f>
        <v>5128680.8499999996</v>
      </c>
      <c r="E159" s="17">
        <f t="shared" si="2"/>
        <v>61.940589975845405</v>
      </c>
    </row>
    <row r="160" spans="1:5" ht="46.8" x14ac:dyDescent="0.3">
      <c r="A160" s="2" t="s">
        <v>255</v>
      </c>
      <c r="B160" s="3" t="s">
        <v>114</v>
      </c>
      <c r="C160" s="14">
        <v>2000</v>
      </c>
      <c r="D160" s="14">
        <v>1100</v>
      </c>
      <c r="E160" s="17">
        <f t="shared" si="2"/>
        <v>55.000000000000007</v>
      </c>
    </row>
    <row r="161" spans="1:5" ht="31.2" x14ac:dyDescent="0.3">
      <c r="A161" s="2" t="s">
        <v>256</v>
      </c>
      <c r="B161" s="3" t="s">
        <v>115</v>
      </c>
      <c r="C161" s="14">
        <v>0</v>
      </c>
      <c r="D161" s="14">
        <v>1097561.25</v>
      </c>
      <c r="E161" s="17"/>
    </row>
    <row r="162" spans="1:5" ht="19.5" customHeight="1" x14ac:dyDescent="0.3">
      <c r="A162" s="2" t="s">
        <v>348</v>
      </c>
      <c r="B162" s="3" t="s">
        <v>349</v>
      </c>
      <c r="C162" s="14">
        <v>1000</v>
      </c>
      <c r="D162" s="14">
        <v>50</v>
      </c>
      <c r="E162" s="17">
        <f t="shared" si="2"/>
        <v>5</v>
      </c>
    </row>
    <row r="163" spans="1:5" ht="31.2" x14ac:dyDescent="0.3">
      <c r="A163" s="2" t="s">
        <v>257</v>
      </c>
      <c r="B163" s="3" t="s">
        <v>116</v>
      </c>
      <c r="C163" s="14">
        <f>C164</f>
        <v>70000</v>
      </c>
      <c r="D163" s="14">
        <f>D164</f>
        <v>41100</v>
      </c>
      <c r="E163" s="17">
        <f t="shared" si="2"/>
        <v>58.714285714285722</v>
      </c>
    </row>
    <row r="164" spans="1:5" ht="64.8" customHeight="1" x14ac:dyDescent="0.3">
      <c r="A164" s="2" t="s">
        <v>258</v>
      </c>
      <c r="B164" s="3" t="s">
        <v>117</v>
      </c>
      <c r="C164" s="14">
        <v>70000</v>
      </c>
      <c r="D164" s="14">
        <v>41100</v>
      </c>
      <c r="E164" s="17">
        <f t="shared" si="2"/>
        <v>58.714285714285722</v>
      </c>
    </row>
    <row r="165" spans="1:5" x14ac:dyDescent="0.3">
      <c r="A165" s="2" t="s">
        <v>259</v>
      </c>
      <c r="B165" s="3" t="s">
        <v>118</v>
      </c>
      <c r="C165" s="14">
        <f>C166</f>
        <v>8207000</v>
      </c>
      <c r="D165" s="14">
        <f>D166</f>
        <v>3988869.6</v>
      </c>
      <c r="E165" s="17">
        <f t="shared" si="2"/>
        <v>48.603260631168517</v>
      </c>
    </row>
    <row r="166" spans="1:5" ht="31.2" x14ac:dyDescent="0.3">
      <c r="A166" s="2" t="s">
        <v>260</v>
      </c>
      <c r="B166" s="3" t="s">
        <v>119</v>
      </c>
      <c r="C166" s="14">
        <v>8207000</v>
      </c>
      <c r="D166" s="14">
        <v>3988869.6</v>
      </c>
      <c r="E166" s="17">
        <f t="shared" si="2"/>
        <v>48.603260631168517</v>
      </c>
    </row>
    <row r="167" spans="1:5" x14ac:dyDescent="0.3">
      <c r="A167" s="2" t="s">
        <v>261</v>
      </c>
      <c r="B167" s="3" t="s">
        <v>120</v>
      </c>
      <c r="C167" s="14">
        <f>C168+C170</f>
        <v>46172000</v>
      </c>
      <c r="D167" s="14">
        <f>D168+D170</f>
        <v>32580131.630000003</v>
      </c>
      <c r="E167" s="17">
        <f t="shared" si="2"/>
        <v>70.562530602962838</v>
      </c>
    </row>
    <row r="168" spans="1:5" ht="31.2" x14ac:dyDescent="0.3">
      <c r="A168" s="2" t="s">
        <v>350</v>
      </c>
      <c r="B168" s="3" t="s">
        <v>352</v>
      </c>
      <c r="C168" s="14">
        <f>C169</f>
        <v>7795000</v>
      </c>
      <c r="D168" s="14">
        <f>D169</f>
        <v>4603722.51</v>
      </c>
      <c r="E168" s="17">
        <f t="shared" si="2"/>
        <v>59.059942398973696</v>
      </c>
    </row>
    <row r="169" spans="1:5" ht="31.2" x14ac:dyDescent="0.3">
      <c r="A169" s="2" t="s">
        <v>351</v>
      </c>
      <c r="B169" s="3" t="s">
        <v>353</v>
      </c>
      <c r="C169" s="14">
        <v>7795000</v>
      </c>
      <c r="D169" s="14">
        <v>4603722.51</v>
      </c>
      <c r="E169" s="17">
        <f t="shared" si="2"/>
        <v>59.059942398973696</v>
      </c>
    </row>
    <row r="170" spans="1:5" x14ac:dyDescent="0.3">
      <c r="A170" s="2" t="s">
        <v>262</v>
      </c>
      <c r="B170" s="3" t="s">
        <v>121</v>
      </c>
      <c r="C170" s="14">
        <f>C171</f>
        <v>38377000</v>
      </c>
      <c r="D170" s="14">
        <f>D171</f>
        <v>27976409.120000001</v>
      </c>
      <c r="E170" s="17">
        <f t="shared" si="2"/>
        <v>72.898895484274433</v>
      </c>
    </row>
    <row r="171" spans="1:5" ht="18" customHeight="1" x14ac:dyDescent="0.3">
      <c r="A171" s="2" t="s">
        <v>263</v>
      </c>
      <c r="B171" s="3" t="s">
        <v>122</v>
      </c>
      <c r="C171" s="14">
        <v>38377000</v>
      </c>
      <c r="D171" s="14">
        <v>27976409.120000001</v>
      </c>
      <c r="E171" s="17">
        <f t="shared" si="2"/>
        <v>72.898895484274433</v>
      </c>
    </row>
    <row r="172" spans="1:5" ht="31.2" x14ac:dyDescent="0.3">
      <c r="A172" s="19" t="s">
        <v>264</v>
      </c>
      <c r="B172" s="20" t="s">
        <v>123</v>
      </c>
      <c r="C172" s="13">
        <f>C173+C180</f>
        <v>6554000</v>
      </c>
      <c r="D172" s="13">
        <f>D173+D180</f>
        <v>7696280.5099999998</v>
      </c>
      <c r="E172" s="18">
        <f t="shared" si="2"/>
        <v>117.42875358559657</v>
      </c>
    </row>
    <row r="173" spans="1:5" ht="62.4" x14ac:dyDescent="0.3">
      <c r="A173" s="2" t="s">
        <v>265</v>
      </c>
      <c r="B173" s="3" t="s">
        <v>124</v>
      </c>
      <c r="C173" s="14">
        <f>C174+C177</f>
        <v>554000</v>
      </c>
      <c r="D173" s="14">
        <f>D174+D177</f>
        <v>1709931.3599999999</v>
      </c>
      <c r="E173" s="17">
        <f t="shared" si="2"/>
        <v>308.65187003610106</v>
      </c>
    </row>
    <row r="174" spans="1:5" ht="84" customHeight="1" x14ac:dyDescent="0.3">
      <c r="A174" s="2" t="s">
        <v>564</v>
      </c>
      <c r="B174" s="3" t="s">
        <v>562</v>
      </c>
      <c r="C174" s="14">
        <f>C175+C176</f>
        <v>454000</v>
      </c>
      <c r="D174" s="14">
        <f>D175+D176</f>
        <v>910466.74</v>
      </c>
      <c r="E174" s="17">
        <f t="shared" si="2"/>
        <v>200.54333480176209</v>
      </c>
    </row>
    <row r="175" spans="1:5" ht="82.8" customHeight="1" x14ac:dyDescent="0.3">
      <c r="A175" s="2" t="s">
        <v>565</v>
      </c>
      <c r="B175" s="3" t="s">
        <v>563</v>
      </c>
      <c r="C175" s="14">
        <v>454000</v>
      </c>
      <c r="D175" s="14">
        <v>824066.74</v>
      </c>
      <c r="E175" s="17">
        <f t="shared" si="2"/>
        <v>181.51249779735684</v>
      </c>
    </row>
    <row r="176" spans="1:5" ht="46.8" x14ac:dyDescent="0.3">
      <c r="A176" s="2" t="s">
        <v>615</v>
      </c>
      <c r="B176" s="3" t="s">
        <v>616</v>
      </c>
      <c r="C176" s="14">
        <v>0</v>
      </c>
      <c r="D176" s="14">
        <v>86400</v>
      </c>
      <c r="E176" s="17"/>
    </row>
    <row r="177" spans="1:5" ht="81" customHeight="1" x14ac:dyDescent="0.3">
      <c r="A177" s="2" t="s">
        <v>266</v>
      </c>
      <c r="B177" s="3" t="s">
        <v>125</v>
      </c>
      <c r="C177" s="14">
        <f>C178</f>
        <v>100000</v>
      </c>
      <c r="D177" s="14">
        <f>D178+D179</f>
        <v>799464.62</v>
      </c>
      <c r="E177" s="17">
        <f t="shared" si="2"/>
        <v>799.46461999999997</v>
      </c>
    </row>
    <row r="178" spans="1:5" ht="78" x14ac:dyDescent="0.3">
      <c r="A178" s="2" t="s">
        <v>267</v>
      </c>
      <c r="B178" s="3" t="s">
        <v>126</v>
      </c>
      <c r="C178" s="14">
        <v>100000</v>
      </c>
      <c r="D178" s="14">
        <v>736401.62</v>
      </c>
      <c r="E178" s="17">
        <f t="shared" si="2"/>
        <v>736.40161999999998</v>
      </c>
    </row>
    <row r="179" spans="1:5" ht="78" x14ac:dyDescent="0.3">
      <c r="A179" s="2"/>
      <c r="B179" s="3" t="s">
        <v>962</v>
      </c>
      <c r="C179" s="14">
        <v>0</v>
      </c>
      <c r="D179" s="14">
        <v>63063</v>
      </c>
      <c r="E179" s="17"/>
    </row>
    <row r="180" spans="1:5" ht="31.2" x14ac:dyDescent="0.3">
      <c r="A180" s="2" t="s">
        <v>268</v>
      </c>
      <c r="B180" s="3" t="s">
        <v>127</v>
      </c>
      <c r="C180" s="14">
        <f>C181</f>
        <v>6000000</v>
      </c>
      <c r="D180" s="14">
        <f>D181</f>
        <v>5986349.1500000004</v>
      </c>
      <c r="E180" s="17">
        <f t="shared" si="2"/>
        <v>99.772485833333334</v>
      </c>
    </row>
    <row r="181" spans="1:5" ht="46.8" x14ac:dyDescent="0.3">
      <c r="A181" s="2" t="s">
        <v>269</v>
      </c>
      <c r="B181" s="3" t="s">
        <v>128</v>
      </c>
      <c r="C181" s="14">
        <f>C182</f>
        <v>6000000</v>
      </c>
      <c r="D181" s="14">
        <f>D182</f>
        <v>5986349.1500000004</v>
      </c>
      <c r="E181" s="17">
        <f t="shared" si="2"/>
        <v>99.772485833333334</v>
      </c>
    </row>
    <row r="182" spans="1:5" ht="46.8" x14ac:dyDescent="0.3">
      <c r="A182" s="2" t="s">
        <v>270</v>
      </c>
      <c r="B182" s="3" t="s">
        <v>129</v>
      </c>
      <c r="C182" s="14">
        <v>6000000</v>
      </c>
      <c r="D182" s="14">
        <v>5986349.1500000004</v>
      </c>
      <c r="E182" s="17">
        <f t="shared" si="2"/>
        <v>99.772485833333334</v>
      </c>
    </row>
    <row r="183" spans="1:5" x14ac:dyDescent="0.3">
      <c r="A183" s="19" t="s">
        <v>271</v>
      </c>
      <c r="B183" s="20" t="s">
        <v>130</v>
      </c>
      <c r="C183" s="13">
        <f>C184+C186</f>
        <v>1044180</v>
      </c>
      <c r="D183" s="13">
        <f>D184+D186</f>
        <v>174268.5</v>
      </c>
      <c r="E183" s="18">
        <f t="shared" si="2"/>
        <v>16.689507556168476</v>
      </c>
    </row>
    <row r="184" spans="1:5" ht="31.2" x14ac:dyDescent="0.3">
      <c r="A184" s="2" t="s">
        <v>272</v>
      </c>
      <c r="B184" s="3" t="s">
        <v>131</v>
      </c>
      <c r="C184" s="14">
        <f>C185</f>
        <v>110000</v>
      </c>
      <c r="D184" s="14">
        <f>D185</f>
        <v>80850</v>
      </c>
      <c r="E184" s="17">
        <f t="shared" si="2"/>
        <v>73.5</v>
      </c>
    </row>
    <row r="185" spans="1:5" ht="31.2" x14ac:dyDescent="0.3">
      <c r="A185" s="2" t="s">
        <v>273</v>
      </c>
      <c r="B185" s="3" t="s">
        <v>132</v>
      </c>
      <c r="C185" s="14">
        <v>110000</v>
      </c>
      <c r="D185" s="14">
        <v>80850</v>
      </c>
      <c r="E185" s="17">
        <f t="shared" si="2"/>
        <v>73.5</v>
      </c>
    </row>
    <row r="186" spans="1:5" ht="46.8" x14ac:dyDescent="0.3">
      <c r="A186" s="2" t="s">
        <v>707</v>
      </c>
      <c r="B186" s="3" t="s">
        <v>709</v>
      </c>
      <c r="C186" s="14">
        <f>C187</f>
        <v>934180</v>
      </c>
      <c r="D186" s="14">
        <f>D187</f>
        <v>93418.5</v>
      </c>
      <c r="E186" s="17">
        <f t="shared" si="2"/>
        <v>10.000053522875676</v>
      </c>
    </row>
    <row r="187" spans="1:5" ht="78" x14ac:dyDescent="0.3">
      <c r="A187" s="2" t="s">
        <v>708</v>
      </c>
      <c r="B187" s="3" t="s">
        <v>710</v>
      </c>
      <c r="C187" s="14">
        <v>934180</v>
      </c>
      <c r="D187" s="14">
        <v>93418.5</v>
      </c>
      <c r="E187" s="17">
        <f t="shared" si="2"/>
        <v>10.000053522875676</v>
      </c>
    </row>
    <row r="188" spans="1:5" x14ac:dyDescent="0.3">
      <c r="A188" s="19" t="s">
        <v>274</v>
      </c>
      <c r="B188" s="20" t="s">
        <v>133</v>
      </c>
      <c r="C188" s="13">
        <f>C189+C211+C213+C222+C225+C228</f>
        <v>607630940</v>
      </c>
      <c r="D188" s="13">
        <f>D189+D211+D213+D222+D225+D228</f>
        <v>288210465.35999995</v>
      </c>
      <c r="E188" s="18">
        <f t="shared" si="2"/>
        <v>47.431828497739097</v>
      </c>
    </row>
    <row r="189" spans="1:5" ht="31.2" x14ac:dyDescent="0.3">
      <c r="A189" s="2" t="s">
        <v>464</v>
      </c>
      <c r="B189" s="3" t="s">
        <v>463</v>
      </c>
      <c r="C189" s="14">
        <f>C190+C192+C194+C196+C198+C201+C203+C205+C207+C209</f>
        <v>441691940</v>
      </c>
      <c r="D189" s="14">
        <f>D190+D192+D194+D196+D198+D201+D203+D205+D207+D209</f>
        <v>252978008.45999998</v>
      </c>
      <c r="E189" s="17">
        <f t="shared" si="2"/>
        <v>57.274762238133661</v>
      </c>
    </row>
    <row r="190" spans="1:5" ht="46.8" x14ac:dyDescent="0.3">
      <c r="A190" s="2" t="s">
        <v>465</v>
      </c>
      <c r="B190" s="3" t="s">
        <v>711</v>
      </c>
      <c r="C190" s="14">
        <f>C191</f>
        <v>568000</v>
      </c>
      <c r="D190" s="14">
        <f>D191</f>
        <v>87742.71</v>
      </c>
      <c r="E190" s="17">
        <f t="shared" si="2"/>
        <v>15.447660211267609</v>
      </c>
    </row>
    <row r="191" spans="1:5" ht="78" x14ac:dyDescent="0.3">
      <c r="A191" s="2" t="s">
        <v>466</v>
      </c>
      <c r="B191" s="3" t="s">
        <v>712</v>
      </c>
      <c r="C191" s="14">
        <v>568000</v>
      </c>
      <c r="D191" s="14">
        <v>87742.71</v>
      </c>
      <c r="E191" s="17">
        <f t="shared" si="2"/>
        <v>15.447660211267609</v>
      </c>
    </row>
    <row r="192" spans="1:5" ht="46.8" x14ac:dyDescent="0.3">
      <c r="A192" s="2" t="s">
        <v>467</v>
      </c>
      <c r="B192" s="3" t="s">
        <v>713</v>
      </c>
      <c r="C192" s="14">
        <f>C193</f>
        <v>1750000</v>
      </c>
      <c r="D192" s="14">
        <f>D193</f>
        <v>498531.16</v>
      </c>
      <c r="E192" s="17">
        <f t="shared" si="2"/>
        <v>28.487494857142853</v>
      </c>
    </row>
    <row r="193" spans="1:5" ht="78" x14ac:dyDescent="0.3">
      <c r="A193" s="2" t="s">
        <v>468</v>
      </c>
      <c r="B193" s="3" t="s">
        <v>714</v>
      </c>
      <c r="C193" s="14">
        <v>1750000</v>
      </c>
      <c r="D193" s="14">
        <v>498531.16</v>
      </c>
      <c r="E193" s="17">
        <f t="shared" si="2"/>
        <v>28.487494857142853</v>
      </c>
    </row>
    <row r="194" spans="1:5" ht="46.8" x14ac:dyDescent="0.3">
      <c r="A194" s="2" t="s">
        <v>469</v>
      </c>
      <c r="B194" s="3" t="s">
        <v>715</v>
      </c>
      <c r="C194" s="14">
        <f>C195</f>
        <v>305000</v>
      </c>
      <c r="D194" s="14">
        <f>D195</f>
        <v>204052.04</v>
      </c>
      <c r="E194" s="17">
        <f t="shared" si="2"/>
        <v>66.902308196721322</v>
      </c>
    </row>
    <row r="195" spans="1:5" ht="78" x14ac:dyDescent="0.3">
      <c r="A195" s="2" t="s">
        <v>470</v>
      </c>
      <c r="B195" s="3" t="s">
        <v>716</v>
      </c>
      <c r="C195" s="14">
        <v>305000</v>
      </c>
      <c r="D195" s="14">
        <v>204052.04</v>
      </c>
      <c r="E195" s="17">
        <f t="shared" si="2"/>
        <v>66.902308196721322</v>
      </c>
    </row>
    <row r="196" spans="1:5" ht="46.8" x14ac:dyDescent="0.3">
      <c r="A196" s="2" t="s">
        <v>471</v>
      </c>
      <c r="B196" s="3" t="s">
        <v>717</v>
      </c>
      <c r="C196" s="14">
        <f>C197</f>
        <v>9990</v>
      </c>
      <c r="D196" s="14">
        <f>D197</f>
        <v>3000</v>
      </c>
      <c r="E196" s="17">
        <f t="shared" si="2"/>
        <v>30.03003003003003</v>
      </c>
    </row>
    <row r="197" spans="1:5" ht="78" x14ac:dyDescent="0.3">
      <c r="A197" s="2" t="s">
        <v>472</v>
      </c>
      <c r="B197" s="3" t="s">
        <v>718</v>
      </c>
      <c r="C197" s="14">
        <v>9990</v>
      </c>
      <c r="D197" s="14">
        <v>3000</v>
      </c>
      <c r="E197" s="17">
        <f t="shared" si="2"/>
        <v>30.03003003003003</v>
      </c>
    </row>
    <row r="198" spans="1:5" ht="46.8" x14ac:dyDescent="0.3">
      <c r="A198" s="2" t="s">
        <v>473</v>
      </c>
      <c r="B198" s="3" t="s">
        <v>719</v>
      </c>
      <c r="C198" s="14">
        <f>C199+C200</f>
        <v>438825950</v>
      </c>
      <c r="D198" s="14">
        <f>D199+D200</f>
        <v>251803594.70999998</v>
      </c>
      <c r="E198" s="17">
        <f t="shared" si="2"/>
        <v>57.381199701157136</v>
      </c>
    </row>
    <row r="199" spans="1:5" ht="62.4" x14ac:dyDescent="0.3">
      <c r="A199" s="2" t="s">
        <v>474</v>
      </c>
      <c r="B199" s="3" t="s">
        <v>720</v>
      </c>
      <c r="C199" s="14">
        <v>342069440</v>
      </c>
      <c r="D199" s="14">
        <v>204941259.97999999</v>
      </c>
      <c r="E199" s="17">
        <f t="shared" si="2"/>
        <v>59.91218039822558</v>
      </c>
    </row>
    <row r="200" spans="1:5" ht="62.4" x14ac:dyDescent="0.3">
      <c r="A200" s="2" t="s">
        <v>475</v>
      </c>
      <c r="B200" s="3" t="s">
        <v>721</v>
      </c>
      <c r="C200" s="14">
        <v>96756510</v>
      </c>
      <c r="D200" s="14">
        <v>46862334.729999997</v>
      </c>
      <c r="E200" s="17">
        <f t="shared" si="2"/>
        <v>48.433262764438275</v>
      </c>
    </row>
    <row r="201" spans="1:5" ht="62.4" x14ac:dyDescent="0.3">
      <c r="A201" s="2" t="s">
        <v>476</v>
      </c>
      <c r="B201" s="3" t="s">
        <v>722</v>
      </c>
      <c r="C201" s="14">
        <f>C202</f>
        <v>50000</v>
      </c>
      <c r="D201" s="14">
        <f>D202</f>
        <v>321978.84999999998</v>
      </c>
      <c r="E201" s="17">
        <f t="shared" si="2"/>
        <v>643.95769999999993</v>
      </c>
    </row>
    <row r="202" spans="1:5" ht="93.6" x14ac:dyDescent="0.3">
      <c r="A202" s="2" t="s">
        <v>477</v>
      </c>
      <c r="B202" s="3" t="s">
        <v>723</v>
      </c>
      <c r="C202" s="14">
        <v>50000</v>
      </c>
      <c r="D202" s="14">
        <v>321978.84999999998</v>
      </c>
      <c r="E202" s="17">
        <f t="shared" si="2"/>
        <v>643.95769999999993</v>
      </c>
    </row>
    <row r="203" spans="1:5" ht="62.4" x14ac:dyDescent="0.3">
      <c r="A203" s="2" t="s">
        <v>478</v>
      </c>
      <c r="B203" s="3" t="s">
        <v>724</v>
      </c>
      <c r="C203" s="14">
        <f>C204</f>
        <v>50000</v>
      </c>
      <c r="D203" s="14">
        <f>D204</f>
        <v>550</v>
      </c>
      <c r="E203" s="17">
        <f t="shared" si="2"/>
        <v>1.0999999999999999</v>
      </c>
    </row>
    <row r="204" spans="1:5" ht="109.2" x14ac:dyDescent="0.3">
      <c r="A204" s="2" t="s">
        <v>479</v>
      </c>
      <c r="B204" s="3" t="s">
        <v>725</v>
      </c>
      <c r="C204" s="14">
        <v>50000</v>
      </c>
      <c r="D204" s="14">
        <v>550</v>
      </c>
      <c r="E204" s="17">
        <f t="shared" si="2"/>
        <v>1.0999999999999999</v>
      </c>
    </row>
    <row r="205" spans="1:5" ht="46.8" x14ac:dyDescent="0.3">
      <c r="A205" s="2" t="s">
        <v>480</v>
      </c>
      <c r="B205" s="3" t="s">
        <v>726</v>
      </c>
      <c r="C205" s="14">
        <f>C206</f>
        <v>123000</v>
      </c>
      <c r="D205" s="14">
        <f>D206</f>
        <v>33598.99</v>
      </c>
      <c r="E205" s="17">
        <f t="shared" si="2"/>
        <v>27.316252032520321</v>
      </c>
    </row>
    <row r="206" spans="1:5" ht="78" x14ac:dyDescent="0.3">
      <c r="A206" s="2" t="s">
        <v>481</v>
      </c>
      <c r="B206" s="3" t="s">
        <v>727</v>
      </c>
      <c r="C206" s="14">
        <v>123000</v>
      </c>
      <c r="D206" s="14">
        <v>33598.99</v>
      </c>
      <c r="E206" s="17">
        <f t="shared" si="2"/>
        <v>27.316252032520321</v>
      </c>
    </row>
    <row r="207" spans="1:5" ht="67.8" customHeight="1" x14ac:dyDescent="0.3">
      <c r="A207" s="2" t="s">
        <v>568</v>
      </c>
      <c r="B207" s="3" t="s">
        <v>566</v>
      </c>
      <c r="C207" s="14">
        <f>C208</f>
        <v>0</v>
      </c>
      <c r="D207" s="14">
        <f>D208</f>
        <v>4960</v>
      </c>
      <c r="E207" s="17"/>
    </row>
    <row r="208" spans="1:5" ht="116.4" customHeight="1" x14ac:dyDescent="0.3">
      <c r="A208" s="2" t="s">
        <v>569</v>
      </c>
      <c r="B208" s="3" t="s">
        <v>567</v>
      </c>
      <c r="C208" s="14">
        <v>0</v>
      </c>
      <c r="D208" s="14">
        <v>4960</v>
      </c>
      <c r="E208" s="17"/>
    </row>
    <row r="209" spans="1:5" ht="109.2" x14ac:dyDescent="0.3">
      <c r="A209" s="2" t="s">
        <v>630</v>
      </c>
      <c r="B209" s="3" t="s">
        <v>632</v>
      </c>
      <c r="C209" s="14">
        <f>C210</f>
        <v>10000</v>
      </c>
      <c r="D209" s="14">
        <f>D210</f>
        <v>20000</v>
      </c>
      <c r="E209" s="17">
        <f t="shared" si="2"/>
        <v>200</v>
      </c>
    </row>
    <row r="210" spans="1:5" ht="93.6" x14ac:dyDescent="0.3">
      <c r="A210" s="2" t="s">
        <v>631</v>
      </c>
      <c r="B210" s="3" t="s">
        <v>633</v>
      </c>
      <c r="C210" s="14">
        <v>10000</v>
      </c>
      <c r="D210" s="14">
        <v>20000</v>
      </c>
      <c r="E210" s="17">
        <f t="shared" si="2"/>
        <v>200</v>
      </c>
    </row>
    <row r="211" spans="1:5" ht="102.6" customHeight="1" x14ac:dyDescent="0.3">
      <c r="A211" s="2" t="s">
        <v>572</v>
      </c>
      <c r="B211" s="3" t="s">
        <v>570</v>
      </c>
      <c r="C211" s="14">
        <f>C212</f>
        <v>300000</v>
      </c>
      <c r="D211" s="14">
        <f>D212</f>
        <v>17889.64</v>
      </c>
      <c r="E211" s="17">
        <f t="shared" si="2"/>
        <v>5.963213333333333</v>
      </c>
    </row>
    <row r="212" spans="1:5" ht="116.4" customHeight="1" x14ac:dyDescent="0.3">
      <c r="A212" s="2" t="s">
        <v>573</v>
      </c>
      <c r="B212" s="3" t="s">
        <v>571</v>
      </c>
      <c r="C212" s="14">
        <v>300000</v>
      </c>
      <c r="D212" s="14">
        <v>17889.64</v>
      </c>
      <c r="E212" s="17">
        <f t="shared" si="2"/>
        <v>5.963213333333333</v>
      </c>
    </row>
    <row r="213" spans="1:5" ht="78" x14ac:dyDescent="0.3">
      <c r="A213" s="2" t="s">
        <v>487</v>
      </c>
      <c r="B213" s="3" t="s">
        <v>482</v>
      </c>
      <c r="C213" s="14">
        <f>C214+C216+C218+C220</f>
        <v>5284000</v>
      </c>
      <c r="D213" s="14">
        <f>D214+D216+D218+D220</f>
        <v>11508077.419999998</v>
      </c>
      <c r="E213" s="17">
        <f t="shared" si="2"/>
        <v>217.79101854655559</v>
      </c>
    </row>
    <row r="214" spans="1:5" ht="46.8" x14ac:dyDescent="0.3">
      <c r="A214" s="2" t="s">
        <v>488</v>
      </c>
      <c r="B214" s="3" t="s">
        <v>483</v>
      </c>
      <c r="C214" s="14">
        <f>C215</f>
        <v>989000</v>
      </c>
      <c r="D214" s="14">
        <f>D215</f>
        <v>7852075.2599999998</v>
      </c>
      <c r="E214" s="17">
        <f t="shared" si="2"/>
        <v>793.94087563195149</v>
      </c>
    </row>
    <row r="215" spans="1:5" ht="62.4" x14ac:dyDescent="0.3">
      <c r="A215" s="2" t="s">
        <v>489</v>
      </c>
      <c r="B215" s="3" t="s">
        <v>574</v>
      </c>
      <c r="C215" s="14">
        <v>989000</v>
      </c>
      <c r="D215" s="14">
        <v>7852075.2599999998</v>
      </c>
      <c r="E215" s="17">
        <f t="shared" si="2"/>
        <v>793.94087563195149</v>
      </c>
    </row>
    <row r="216" spans="1:5" ht="62.4" x14ac:dyDescent="0.3">
      <c r="A216" s="2" t="s">
        <v>490</v>
      </c>
      <c r="B216" s="3" t="s">
        <v>484</v>
      </c>
      <c r="C216" s="14">
        <f>C217</f>
        <v>1000000</v>
      </c>
      <c r="D216" s="14">
        <f>D217</f>
        <v>741558.71</v>
      </c>
      <c r="E216" s="17">
        <f t="shared" si="2"/>
        <v>74.155870999999991</v>
      </c>
    </row>
    <row r="217" spans="1:5" ht="78" x14ac:dyDescent="0.3">
      <c r="A217" s="2" t="s">
        <v>491</v>
      </c>
      <c r="B217" s="3" t="s">
        <v>575</v>
      </c>
      <c r="C217" s="14">
        <v>1000000</v>
      </c>
      <c r="D217" s="14">
        <v>741558.71</v>
      </c>
      <c r="E217" s="17">
        <f t="shared" si="2"/>
        <v>74.155870999999991</v>
      </c>
    </row>
    <row r="218" spans="1:5" ht="52.2" customHeight="1" x14ac:dyDescent="0.3">
      <c r="A218" s="2" t="s">
        <v>792</v>
      </c>
      <c r="B218" s="3" t="s">
        <v>790</v>
      </c>
      <c r="C218" s="14">
        <f>C219</f>
        <v>0</v>
      </c>
      <c r="D218" s="14">
        <f>D219</f>
        <v>15489.27</v>
      </c>
      <c r="E218" s="17"/>
    </row>
    <row r="219" spans="1:5" ht="62.4" x14ac:dyDescent="0.3">
      <c r="A219" s="2" t="s">
        <v>793</v>
      </c>
      <c r="B219" s="3" t="s">
        <v>791</v>
      </c>
      <c r="C219" s="14">
        <v>0</v>
      </c>
      <c r="D219" s="14">
        <v>15489.27</v>
      </c>
      <c r="E219" s="17"/>
    </row>
    <row r="220" spans="1:5" ht="62.4" x14ac:dyDescent="0.3">
      <c r="A220" s="2" t="s">
        <v>492</v>
      </c>
      <c r="B220" s="3" t="s">
        <v>485</v>
      </c>
      <c r="C220" s="14">
        <f>C221</f>
        <v>3295000</v>
      </c>
      <c r="D220" s="14">
        <f>D221</f>
        <v>2898954.18</v>
      </c>
      <c r="E220" s="17">
        <f t="shared" si="2"/>
        <v>87.980400000000003</v>
      </c>
    </row>
    <row r="221" spans="1:5" ht="62.4" x14ac:dyDescent="0.3">
      <c r="A221" s="2" t="s">
        <v>493</v>
      </c>
      <c r="B221" s="3" t="s">
        <v>486</v>
      </c>
      <c r="C221" s="14">
        <v>3295000</v>
      </c>
      <c r="D221" s="14">
        <v>2898954.18</v>
      </c>
      <c r="E221" s="17">
        <f t="shared" si="2"/>
        <v>87.980400000000003</v>
      </c>
    </row>
    <row r="222" spans="1:5" x14ac:dyDescent="0.3">
      <c r="A222" s="2" t="s">
        <v>498</v>
      </c>
      <c r="B222" s="3" t="s">
        <v>494</v>
      </c>
      <c r="C222" s="14">
        <f>C223</f>
        <v>700000</v>
      </c>
      <c r="D222" s="14">
        <f>D223</f>
        <v>311649.69</v>
      </c>
      <c r="E222" s="17">
        <f t="shared" si="2"/>
        <v>44.521384285714291</v>
      </c>
    </row>
    <row r="223" spans="1:5" ht="62.4" x14ac:dyDescent="0.3">
      <c r="A223" s="2" t="s">
        <v>499</v>
      </c>
      <c r="B223" s="3" t="s">
        <v>500</v>
      </c>
      <c r="C223" s="14">
        <f>C224</f>
        <v>700000</v>
      </c>
      <c r="D223" s="14">
        <f>D224</f>
        <v>311649.69</v>
      </c>
      <c r="E223" s="17">
        <f t="shared" si="2"/>
        <v>44.521384285714291</v>
      </c>
    </row>
    <row r="224" spans="1:5" ht="52.2" customHeight="1" x14ac:dyDescent="0.3">
      <c r="A224" s="2" t="s">
        <v>501</v>
      </c>
      <c r="B224" s="3" t="s">
        <v>502</v>
      </c>
      <c r="C224" s="14">
        <v>700000</v>
      </c>
      <c r="D224" s="14">
        <v>311649.69</v>
      </c>
      <c r="E224" s="17">
        <f t="shared" si="2"/>
        <v>44.521384285714291</v>
      </c>
    </row>
    <row r="225" spans="1:6" x14ac:dyDescent="0.3">
      <c r="A225" s="2" t="s">
        <v>503</v>
      </c>
      <c r="B225" s="3" t="s">
        <v>495</v>
      </c>
      <c r="C225" s="14">
        <f>C226</f>
        <v>2038000</v>
      </c>
      <c r="D225" s="14">
        <f>D226</f>
        <v>817961.89</v>
      </c>
      <c r="E225" s="17">
        <f t="shared" si="2"/>
        <v>40.13551962708538</v>
      </c>
    </row>
    <row r="226" spans="1:6" ht="31.2" x14ac:dyDescent="0.3">
      <c r="A226" s="2" t="s">
        <v>504</v>
      </c>
      <c r="B226" s="3" t="s">
        <v>496</v>
      </c>
      <c r="C226" s="14">
        <f>C227</f>
        <v>2038000</v>
      </c>
      <c r="D226" s="14">
        <f>D227</f>
        <v>817961.89</v>
      </c>
      <c r="E226" s="17">
        <f t="shared" si="2"/>
        <v>40.13551962708538</v>
      </c>
    </row>
    <row r="227" spans="1:6" ht="62.4" x14ac:dyDescent="0.3">
      <c r="A227" s="2" t="s">
        <v>505</v>
      </c>
      <c r="B227" s="3" t="s">
        <v>497</v>
      </c>
      <c r="C227" s="14">
        <v>2038000</v>
      </c>
      <c r="D227" s="14">
        <v>817961.89</v>
      </c>
      <c r="E227" s="17">
        <f t="shared" si="2"/>
        <v>40.13551962708538</v>
      </c>
    </row>
    <row r="228" spans="1:6" ht="93.6" x14ac:dyDescent="0.3">
      <c r="A228" s="2" t="s">
        <v>795</v>
      </c>
      <c r="B228" s="3" t="s">
        <v>794</v>
      </c>
      <c r="C228" s="14">
        <v>157617000</v>
      </c>
      <c r="D228" s="14">
        <v>22576878.260000002</v>
      </c>
      <c r="E228" s="17">
        <f t="shared" si="2"/>
        <v>14.323885278872202</v>
      </c>
    </row>
    <row r="229" spans="1:6" ht="18" customHeight="1" x14ac:dyDescent="0.3">
      <c r="A229" s="19" t="s">
        <v>357</v>
      </c>
      <c r="B229" s="16" t="s">
        <v>354</v>
      </c>
      <c r="C229" s="13">
        <v>0</v>
      </c>
      <c r="D229" s="13">
        <f>D230+D232</f>
        <v>1918388.73</v>
      </c>
      <c r="E229" s="18"/>
    </row>
    <row r="230" spans="1:6" ht="17.25" customHeight="1" x14ac:dyDescent="0.3">
      <c r="A230" s="2" t="s">
        <v>358</v>
      </c>
      <c r="B230" s="15" t="s">
        <v>355</v>
      </c>
      <c r="C230" s="14">
        <v>0</v>
      </c>
      <c r="D230" s="14">
        <f>D231</f>
        <v>1279245.8999999999</v>
      </c>
      <c r="E230" s="17"/>
    </row>
    <row r="231" spans="1:6" ht="31.2" x14ac:dyDescent="0.3">
      <c r="A231" s="2" t="s">
        <v>359</v>
      </c>
      <c r="B231" s="15" t="s">
        <v>356</v>
      </c>
      <c r="C231" s="14">
        <v>0</v>
      </c>
      <c r="D231" s="14">
        <v>1279245.8999999999</v>
      </c>
      <c r="E231" s="17"/>
    </row>
    <row r="232" spans="1:6" x14ac:dyDescent="0.3">
      <c r="A232" s="2" t="s">
        <v>609</v>
      </c>
      <c r="B232" s="15" t="s">
        <v>611</v>
      </c>
      <c r="C232" s="14">
        <v>0</v>
      </c>
      <c r="D232" s="14">
        <f>D233</f>
        <v>639142.82999999996</v>
      </c>
      <c r="E232" s="17"/>
    </row>
    <row r="233" spans="1:6" x14ac:dyDescent="0.3">
      <c r="A233" s="2" t="s">
        <v>610</v>
      </c>
      <c r="B233" s="15" t="s">
        <v>612</v>
      </c>
      <c r="C233" s="14">
        <v>0</v>
      </c>
      <c r="D233" s="14">
        <v>639142.82999999996</v>
      </c>
      <c r="E233" s="17"/>
    </row>
    <row r="234" spans="1:6" x14ac:dyDescent="0.3">
      <c r="A234" s="19" t="s">
        <v>275</v>
      </c>
      <c r="B234" s="20" t="s">
        <v>134</v>
      </c>
      <c r="C234" s="13">
        <f>C236+C244+C367+C398+C438+C443+C446+C449+C464</f>
        <v>41663185291.370003</v>
      </c>
      <c r="D234" s="13">
        <f>D236+D244+D367+D398+D438+D443+D446+D449+D464</f>
        <v>22825977145.100002</v>
      </c>
      <c r="E234" s="18">
        <f t="shared" ref="E234:E321" si="3">D234/C234*100</f>
        <v>54.786922760387483</v>
      </c>
    </row>
    <row r="235" spans="1:6" ht="31.2" x14ac:dyDescent="0.3">
      <c r="A235" s="19" t="s">
        <v>276</v>
      </c>
      <c r="B235" s="20" t="s">
        <v>135</v>
      </c>
      <c r="C235" s="13">
        <f>C236+C244+C367+C398</f>
        <v>41394421133</v>
      </c>
      <c r="D235" s="13">
        <f>D236+D244+D367+D398</f>
        <v>22828201988.52</v>
      </c>
      <c r="E235" s="18">
        <f t="shared" si="3"/>
        <v>55.148015997549862</v>
      </c>
      <c r="F235" s="9"/>
    </row>
    <row r="236" spans="1:6" x14ac:dyDescent="0.3">
      <c r="A236" s="19" t="s">
        <v>277</v>
      </c>
      <c r="B236" s="20" t="s">
        <v>1</v>
      </c>
      <c r="C236" s="13">
        <f>C237+C239+C241</f>
        <v>18069907800</v>
      </c>
      <c r="D236" s="13">
        <f>D237+D239+D241+D243</f>
        <v>12639737400</v>
      </c>
      <c r="E236" s="18">
        <f t="shared" si="3"/>
        <v>69.94909736064065</v>
      </c>
    </row>
    <row r="237" spans="1:6" ht="16.5" customHeight="1" x14ac:dyDescent="0.3">
      <c r="A237" s="2" t="s">
        <v>426</v>
      </c>
      <c r="B237" s="15" t="s">
        <v>360</v>
      </c>
      <c r="C237" s="14">
        <f>C238</f>
        <v>14720203700</v>
      </c>
      <c r="D237" s="14">
        <f>D238</f>
        <v>8029202200</v>
      </c>
      <c r="E237" s="17">
        <f t="shared" si="3"/>
        <v>54.545455780615313</v>
      </c>
    </row>
    <row r="238" spans="1:6" ht="31.2" x14ac:dyDescent="0.3">
      <c r="A238" s="2" t="s">
        <v>278</v>
      </c>
      <c r="B238" s="3" t="s">
        <v>2</v>
      </c>
      <c r="C238" s="14">
        <v>14720203700</v>
      </c>
      <c r="D238" s="14">
        <v>8029202200</v>
      </c>
      <c r="E238" s="17">
        <f t="shared" si="3"/>
        <v>54.545455780615313</v>
      </c>
    </row>
    <row r="239" spans="1:6" ht="19.2" customHeight="1" x14ac:dyDescent="0.3">
      <c r="A239" s="2" t="s">
        <v>798</v>
      </c>
      <c r="B239" s="3" t="s">
        <v>796</v>
      </c>
      <c r="C239" s="14">
        <f>C240</f>
        <v>2088223100</v>
      </c>
      <c r="D239" s="14">
        <f>D240</f>
        <v>3761053100</v>
      </c>
      <c r="E239" s="17">
        <f t="shared" si="3"/>
        <v>180.10781989721309</v>
      </c>
    </row>
    <row r="240" spans="1:6" ht="31.2" x14ac:dyDescent="0.3">
      <c r="A240" s="2" t="s">
        <v>799</v>
      </c>
      <c r="B240" s="3" t="s">
        <v>797</v>
      </c>
      <c r="C240" s="14">
        <v>2088223100</v>
      </c>
      <c r="D240" s="14">
        <v>3761053100</v>
      </c>
      <c r="E240" s="17">
        <f t="shared" si="3"/>
        <v>180.10781989721309</v>
      </c>
    </row>
    <row r="241" spans="1:5" ht="31.2" x14ac:dyDescent="0.3">
      <c r="A241" s="2" t="s">
        <v>362</v>
      </c>
      <c r="B241" s="3" t="s">
        <v>361</v>
      </c>
      <c r="C241" s="14">
        <f>C242</f>
        <v>1261481000</v>
      </c>
      <c r="D241" s="14">
        <f>D242</f>
        <v>688080300</v>
      </c>
      <c r="E241" s="17">
        <f t="shared" si="3"/>
        <v>54.545435087805529</v>
      </c>
    </row>
    <row r="242" spans="1:5" ht="46.8" x14ac:dyDescent="0.3">
      <c r="A242" s="2" t="s">
        <v>279</v>
      </c>
      <c r="B242" s="3" t="s">
        <v>3</v>
      </c>
      <c r="C242" s="14">
        <v>1261481000</v>
      </c>
      <c r="D242" s="14">
        <v>688080300</v>
      </c>
      <c r="E242" s="17">
        <f t="shared" si="3"/>
        <v>54.545435087805529</v>
      </c>
    </row>
    <row r="243" spans="1:5" ht="46.8" x14ac:dyDescent="0.3">
      <c r="A243" s="2" t="s">
        <v>964</v>
      </c>
      <c r="B243" s="3" t="s">
        <v>963</v>
      </c>
      <c r="C243" s="14">
        <v>0</v>
      </c>
      <c r="D243" s="14">
        <v>161401800</v>
      </c>
      <c r="E243" s="17"/>
    </row>
    <row r="244" spans="1:5" ht="31.2" x14ac:dyDescent="0.3">
      <c r="A244" s="19" t="s">
        <v>280</v>
      </c>
      <c r="B244" s="20" t="s">
        <v>136</v>
      </c>
      <c r="C244" s="13">
        <f>C245+C247+C249+C251+C253+C255+C256+C257+C259+C261+C263+C265+C267+C269+C272+C274+C276+C278+C280+C282+C284+C286+C288+C290+C292+C294+C296+C297+C299+C300+C302+C304+C306+C308+C310+C311+C312+C313+C315+C317+C319+C321+C323+C325+C327+C329+C331+C332+C334+C336+C338+C340+C342+C344+C345+C347+C349+C351+C353+C355+C357+C359+C361+C363+C365</f>
        <v>13150648900</v>
      </c>
      <c r="D244" s="13">
        <f>D245+D247+D249+D251+D253+D255+D256+D257+D259+D261+D263+D265+D267+D269+D271+D272+D274+D276+D278+D280+D282+D284+D286+D288+D290+D292+D294+D296+D297+D299+D300+D302+D304+D306+D308+D310+D311+D312+D313+D315+D317+D319+D321+D323+D325+D327+D329+D331+D332+D334+D336+D338+D340+D342+D344+D345+D347+D349+D351+D353+D355+D357+D359+D361+D363+D365</f>
        <v>5943675926.2200012</v>
      </c>
      <c r="E244" s="18">
        <f t="shared" si="3"/>
        <v>45.196826190227021</v>
      </c>
    </row>
    <row r="245" spans="1:5" ht="31.2" x14ac:dyDescent="0.3">
      <c r="A245" s="2" t="s">
        <v>802</v>
      </c>
      <c r="B245" s="3" t="s">
        <v>800</v>
      </c>
      <c r="C245" s="14">
        <f>C246</f>
        <v>274424000</v>
      </c>
      <c r="D245" s="14">
        <f>D246</f>
        <v>185391139.44</v>
      </c>
      <c r="E245" s="17">
        <f t="shared" si="3"/>
        <v>67.556459872314377</v>
      </c>
    </row>
    <row r="246" spans="1:5" ht="31.2" x14ac:dyDescent="0.3">
      <c r="A246" s="2" t="s">
        <v>803</v>
      </c>
      <c r="B246" s="3" t="s">
        <v>801</v>
      </c>
      <c r="C246" s="14">
        <v>274424000</v>
      </c>
      <c r="D246" s="14">
        <v>185391139.44</v>
      </c>
      <c r="E246" s="17">
        <f t="shared" si="3"/>
        <v>67.556459872314377</v>
      </c>
    </row>
    <row r="247" spans="1:5" ht="31.2" x14ac:dyDescent="0.3">
      <c r="A247" s="2" t="s">
        <v>634</v>
      </c>
      <c r="B247" s="3" t="s">
        <v>636</v>
      </c>
      <c r="C247" s="14">
        <f>C248</f>
        <v>281804200</v>
      </c>
      <c r="D247" s="14">
        <f>D248</f>
        <v>65241366.799999997</v>
      </c>
      <c r="E247" s="17">
        <f t="shared" si="3"/>
        <v>23.151311016656244</v>
      </c>
    </row>
    <row r="248" spans="1:5" ht="46.8" x14ac:dyDescent="0.3">
      <c r="A248" s="2" t="s">
        <v>635</v>
      </c>
      <c r="B248" s="3" t="s">
        <v>637</v>
      </c>
      <c r="C248" s="14">
        <v>281804200</v>
      </c>
      <c r="D248" s="14">
        <v>65241366.799999997</v>
      </c>
      <c r="E248" s="17">
        <f t="shared" si="3"/>
        <v>23.151311016656244</v>
      </c>
    </row>
    <row r="249" spans="1:5" ht="31.2" x14ac:dyDescent="0.3">
      <c r="A249" s="2" t="s">
        <v>804</v>
      </c>
      <c r="B249" s="3" t="s">
        <v>806</v>
      </c>
      <c r="C249" s="14">
        <f>C250</f>
        <v>14946600</v>
      </c>
      <c r="D249" s="14">
        <f>D250</f>
        <v>14946600</v>
      </c>
      <c r="E249" s="17">
        <f t="shared" si="3"/>
        <v>100</v>
      </c>
    </row>
    <row r="250" spans="1:5" ht="31.2" x14ac:dyDescent="0.3">
      <c r="A250" s="2" t="s">
        <v>805</v>
      </c>
      <c r="B250" s="3" t="s">
        <v>807</v>
      </c>
      <c r="C250" s="14">
        <v>14946600</v>
      </c>
      <c r="D250" s="14">
        <v>14946600</v>
      </c>
      <c r="E250" s="17">
        <f t="shared" si="3"/>
        <v>100</v>
      </c>
    </row>
    <row r="251" spans="1:5" ht="31.2" x14ac:dyDescent="0.3">
      <c r="A251" s="2" t="s">
        <v>638</v>
      </c>
      <c r="B251" s="3" t="s">
        <v>640</v>
      </c>
      <c r="C251" s="14">
        <f>C252</f>
        <v>4096700</v>
      </c>
      <c r="D251" s="14">
        <f>D252</f>
        <v>0</v>
      </c>
      <c r="E251" s="17">
        <f t="shared" si="3"/>
        <v>0</v>
      </c>
    </row>
    <row r="252" spans="1:5" ht="31.2" x14ac:dyDescent="0.3">
      <c r="A252" s="2" t="s">
        <v>639</v>
      </c>
      <c r="B252" s="3" t="s">
        <v>641</v>
      </c>
      <c r="C252" s="14">
        <v>4096700</v>
      </c>
      <c r="D252" s="14">
        <v>0</v>
      </c>
      <c r="E252" s="17">
        <f t="shared" si="3"/>
        <v>0</v>
      </c>
    </row>
    <row r="253" spans="1:5" ht="31.2" x14ac:dyDescent="0.3">
      <c r="A253" s="2" t="s">
        <v>363</v>
      </c>
      <c r="B253" s="3" t="s">
        <v>808</v>
      </c>
      <c r="C253" s="14">
        <f>C254</f>
        <v>6246700</v>
      </c>
      <c r="D253" s="14">
        <f>D254</f>
        <v>6246700</v>
      </c>
      <c r="E253" s="17">
        <f t="shared" si="3"/>
        <v>100</v>
      </c>
    </row>
    <row r="254" spans="1:5" ht="31.2" x14ac:dyDescent="0.3">
      <c r="A254" s="2" t="s">
        <v>281</v>
      </c>
      <c r="B254" s="3" t="s">
        <v>809</v>
      </c>
      <c r="C254" s="14">
        <v>6246700</v>
      </c>
      <c r="D254" s="14">
        <v>6246700</v>
      </c>
      <c r="E254" s="17">
        <f t="shared" si="3"/>
        <v>100</v>
      </c>
    </row>
    <row r="255" spans="1:5" ht="50.25" customHeight="1" x14ac:dyDescent="0.3">
      <c r="A255" s="2" t="s">
        <v>282</v>
      </c>
      <c r="B255" s="3" t="s">
        <v>4</v>
      </c>
      <c r="C255" s="14">
        <v>86216500</v>
      </c>
      <c r="D255" s="14">
        <v>86213977.109999999</v>
      </c>
      <c r="E255" s="17">
        <f t="shared" si="3"/>
        <v>99.997073773581619</v>
      </c>
    </row>
    <row r="256" spans="1:5" ht="46.8" x14ac:dyDescent="0.3">
      <c r="A256" s="2" t="s">
        <v>283</v>
      </c>
      <c r="B256" s="3" t="s">
        <v>141</v>
      </c>
      <c r="C256" s="14">
        <v>678139000</v>
      </c>
      <c r="D256" s="14">
        <v>318845132.13</v>
      </c>
      <c r="E256" s="17">
        <f t="shared" si="3"/>
        <v>47.017666308824587</v>
      </c>
    </row>
    <row r="257" spans="1:5" ht="62.4" x14ac:dyDescent="0.3">
      <c r="A257" s="2" t="s">
        <v>364</v>
      </c>
      <c r="B257" s="3" t="s">
        <v>365</v>
      </c>
      <c r="C257" s="14">
        <f>C258</f>
        <v>2068000</v>
      </c>
      <c r="D257" s="14">
        <f>D258</f>
        <v>526400</v>
      </c>
      <c r="E257" s="17">
        <f t="shared" si="3"/>
        <v>25.454545454545453</v>
      </c>
    </row>
    <row r="258" spans="1:5" ht="69.599999999999994" customHeight="1" x14ac:dyDescent="0.3">
      <c r="A258" s="2" t="s">
        <v>284</v>
      </c>
      <c r="B258" s="3" t="s">
        <v>5</v>
      </c>
      <c r="C258" s="14">
        <v>2068000</v>
      </c>
      <c r="D258" s="14">
        <v>526400</v>
      </c>
      <c r="E258" s="17">
        <f t="shared" si="3"/>
        <v>25.454545454545453</v>
      </c>
    </row>
    <row r="259" spans="1:5" ht="54" customHeight="1" x14ac:dyDescent="0.3">
      <c r="A259" s="2" t="s">
        <v>366</v>
      </c>
      <c r="B259" s="3" t="s">
        <v>810</v>
      </c>
      <c r="C259" s="14">
        <f>C260</f>
        <v>24778900</v>
      </c>
      <c r="D259" s="14">
        <f>D260</f>
        <v>5523509.1799999997</v>
      </c>
      <c r="E259" s="17">
        <f t="shared" si="3"/>
        <v>22.29117991516976</v>
      </c>
    </row>
    <row r="260" spans="1:5" ht="62.4" x14ac:dyDescent="0.3">
      <c r="A260" s="2" t="s">
        <v>285</v>
      </c>
      <c r="B260" s="3" t="s">
        <v>811</v>
      </c>
      <c r="C260" s="14">
        <v>24778900</v>
      </c>
      <c r="D260" s="14">
        <v>5523509.1799999997</v>
      </c>
      <c r="E260" s="17">
        <f t="shared" si="3"/>
        <v>22.29117991516976</v>
      </c>
    </row>
    <row r="261" spans="1:5" ht="46.8" x14ac:dyDescent="0.3">
      <c r="A261" s="2" t="s">
        <v>367</v>
      </c>
      <c r="B261" s="3" t="s">
        <v>812</v>
      </c>
      <c r="C261" s="14">
        <f>C262</f>
        <v>54913000</v>
      </c>
      <c r="D261" s="14">
        <f>D262</f>
        <v>27456500</v>
      </c>
      <c r="E261" s="17">
        <f t="shared" si="3"/>
        <v>50</v>
      </c>
    </row>
    <row r="262" spans="1:5" ht="50.4" customHeight="1" x14ac:dyDescent="0.3">
      <c r="A262" s="2" t="s">
        <v>286</v>
      </c>
      <c r="B262" s="3" t="s">
        <v>813</v>
      </c>
      <c r="C262" s="14">
        <v>54913000</v>
      </c>
      <c r="D262" s="14">
        <v>27456500</v>
      </c>
      <c r="E262" s="17">
        <f t="shared" si="3"/>
        <v>50</v>
      </c>
    </row>
    <row r="263" spans="1:5" ht="84.6" customHeight="1" x14ac:dyDescent="0.3">
      <c r="A263" s="2" t="s">
        <v>368</v>
      </c>
      <c r="B263" s="3" t="s">
        <v>576</v>
      </c>
      <c r="C263" s="14">
        <f>C264</f>
        <v>53345000</v>
      </c>
      <c r="D263" s="14">
        <f>D264</f>
        <v>7742155.0800000001</v>
      </c>
      <c r="E263" s="17">
        <f t="shared" si="3"/>
        <v>14.513365976192707</v>
      </c>
    </row>
    <row r="264" spans="1:5" s="10" customFormat="1" ht="100.2" customHeight="1" x14ac:dyDescent="0.3">
      <c r="A264" s="2" t="s">
        <v>287</v>
      </c>
      <c r="B264" s="3" t="s">
        <v>577</v>
      </c>
      <c r="C264" s="14">
        <v>53345000</v>
      </c>
      <c r="D264" s="14">
        <v>7742155.0800000001</v>
      </c>
      <c r="E264" s="17">
        <f t="shared" si="3"/>
        <v>14.513365976192707</v>
      </c>
    </row>
    <row r="265" spans="1:5" s="10" customFormat="1" ht="62.4" x14ac:dyDescent="0.3">
      <c r="A265" s="2" t="s">
        <v>816</v>
      </c>
      <c r="B265" s="3" t="s">
        <v>814</v>
      </c>
      <c r="C265" s="14">
        <f>C266</f>
        <v>700900</v>
      </c>
      <c r="D265" s="14">
        <f>D266</f>
        <v>696129.78</v>
      </c>
      <c r="E265" s="17">
        <f t="shared" si="3"/>
        <v>99.31941503780854</v>
      </c>
    </row>
    <row r="266" spans="1:5" s="10" customFormat="1" ht="78" x14ac:dyDescent="0.3">
      <c r="A266" s="2" t="s">
        <v>817</v>
      </c>
      <c r="B266" s="3" t="s">
        <v>815</v>
      </c>
      <c r="C266" s="14">
        <v>700900</v>
      </c>
      <c r="D266" s="14">
        <v>696129.78</v>
      </c>
      <c r="E266" s="17">
        <f t="shared" si="3"/>
        <v>99.31941503780854</v>
      </c>
    </row>
    <row r="267" spans="1:5" s="10" customFormat="1" ht="62.4" x14ac:dyDescent="0.3">
      <c r="A267" s="2" t="s">
        <v>818</v>
      </c>
      <c r="B267" s="3" t="s">
        <v>820</v>
      </c>
      <c r="C267" s="14">
        <f>C268</f>
        <v>171944800</v>
      </c>
      <c r="D267" s="14">
        <f>D268</f>
        <v>29710089.52</v>
      </c>
      <c r="E267" s="17">
        <f t="shared" si="3"/>
        <v>17.278853166830284</v>
      </c>
    </row>
    <row r="268" spans="1:5" s="10" customFormat="1" ht="62.4" x14ac:dyDescent="0.3">
      <c r="A268" s="2" t="s">
        <v>819</v>
      </c>
      <c r="B268" s="3" t="s">
        <v>821</v>
      </c>
      <c r="C268" s="14">
        <v>171944800</v>
      </c>
      <c r="D268" s="14">
        <v>29710089.52</v>
      </c>
      <c r="E268" s="17">
        <f t="shared" si="3"/>
        <v>17.278853166830284</v>
      </c>
    </row>
    <row r="269" spans="1:5" s="10" customFormat="1" ht="46.8" x14ac:dyDescent="0.3">
      <c r="A269" s="2" t="s">
        <v>822</v>
      </c>
      <c r="B269" s="3" t="s">
        <v>824</v>
      </c>
      <c r="C269" s="14">
        <f>C270</f>
        <v>80139200</v>
      </c>
      <c r="D269" s="14">
        <f>D270</f>
        <v>45613962.579999998</v>
      </c>
      <c r="E269" s="17">
        <f t="shared" si="3"/>
        <v>56.918415182582308</v>
      </c>
    </row>
    <row r="270" spans="1:5" s="10" customFormat="1" ht="62.4" x14ac:dyDescent="0.3">
      <c r="A270" s="2" t="s">
        <v>823</v>
      </c>
      <c r="B270" s="3" t="s">
        <v>825</v>
      </c>
      <c r="C270" s="14">
        <v>80139200</v>
      </c>
      <c r="D270" s="14">
        <v>45613962.579999998</v>
      </c>
      <c r="E270" s="17">
        <f t="shared" si="3"/>
        <v>56.918415182582308</v>
      </c>
    </row>
    <row r="271" spans="1:5" s="10" customFormat="1" ht="81.599999999999994" customHeight="1" x14ac:dyDescent="0.3">
      <c r="A271" s="2" t="s">
        <v>966</v>
      </c>
      <c r="B271" s="3" t="s">
        <v>965</v>
      </c>
      <c r="C271" s="14">
        <v>0</v>
      </c>
      <c r="D271" s="14">
        <v>483458.43</v>
      </c>
      <c r="E271" s="17"/>
    </row>
    <row r="272" spans="1:5" s="10" customFormat="1" x14ac:dyDescent="0.3">
      <c r="A272" s="2" t="s">
        <v>369</v>
      </c>
      <c r="B272" s="3" t="s">
        <v>370</v>
      </c>
      <c r="C272" s="14">
        <f>C273</f>
        <v>46456000</v>
      </c>
      <c r="D272" s="14">
        <f>D273</f>
        <v>24370233.719999999</v>
      </c>
      <c r="E272" s="17">
        <f t="shared" si="3"/>
        <v>52.458743154813156</v>
      </c>
    </row>
    <row r="273" spans="1:5" s="10" customFormat="1" ht="31.2" x14ac:dyDescent="0.3">
      <c r="A273" s="2" t="s">
        <v>288</v>
      </c>
      <c r="B273" s="3" t="s">
        <v>152</v>
      </c>
      <c r="C273" s="14">
        <v>46456000</v>
      </c>
      <c r="D273" s="14">
        <v>24370233.719999999</v>
      </c>
      <c r="E273" s="17">
        <f t="shared" si="3"/>
        <v>52.458743154813156</v>
      </c>
    </row>
    <row r="274" spans="1:5" s="10" customFormat="1" ht="31.2" x14ac:dyDescent="0.3">
      <c r="A274" s="2" t="s">
        <v>371</v>
      </c>
      <c r="B274" s="3" t="s">
        <v>372</v>
      </c>
      <c r="C274" s="14">
        <f>C275</f>
        <v>14987600</v>
      </c>
      <c r="D274" s="14">
        <f>D275</f>
        <v>12661909.92</v>
      </c>
      <c r="E274" s="17">
        <f t="shared" si="3"/>
        <v>84.482571725960128</v>
      </c>
    </row>
    <row r="275" spans="1:5" s="10" customFormat="1" ht="46.8" x14ac:dyDescent="0.3">
      <c r="A275" s="2" t="s">
        <v>289</v>
      </c>
      <c r="B275" s="3" t="s">
        <v>6</v>
      </c>
      <c r="C275" s="14">
        <v>14987600</v>
      </c>
      <c r="D275" s="14">
        <v>12661909.92</v>
      </c>
      <c r="E275" s="17">
        <f t="shared" si="3"/>
        <v>84.482571725960128</v>
      </c>
    </row>
    <row r="276" spans="1:5" s="10" customFormat="1" ht="46.8" x14ac:dyDescent="0.3">
      <c r="A276" s="2" t="s">
        <v>826</v>
      </c>
      <c r="B276" s="3" t="s">
        <v>828</v>
      </c>
      <c r="C276" s="14">
        <f>C277</f>
        <v>149882100</v>
      </c>
      <c r="D276" s="14">
        <f>D277</f>
        <v>24823388.079999998</v>
      </c>
      <c r="E276" s="17">
        <f t="shared" si="3"/>
        <v>16.56194307392277</v>
      </c>
    </row>
    <row r="277" spans="1:5" s="10" customFormat="1" ht="46.8" x14ac:dyDescent="0.3">
      <c r="A277" s="2" t="s">
        <v>827</v>
      </c>
      <c r="B277" s="3" t="s">
        <v>829</v>
      </c>
      <c r="C277" s="14">
        <v>149882100</v>
      </c>
      <c r="D277" s="14">
        <v>24823388.079999998</v>
      </c>
      <c r="E277" s="17">
        <f t="shared" si="3"/>
        <v>16.56194307392277</v>
      </c>
    </row>
    <row r="278" spans="1:5" s="10" customFormat="1" ht="31.2" x14ac:dyDescent="0.3">
      <c r="A278" s="2" t="s">
        <v>290</v>
      </c>
      <c r="B278" s="3" t="s">
        <v>373</v>
      </c>
      <c r="C278" s="14">
        <f>C279</f>
        <v>10087200</v>
      </c>
      <c r="D278" s="14">
        <f>D279</f>
        <v>0</v>
      </c>
      <c r="E278" s="17">
        <f t="shared" si="3"/>
        <v>0</v>
      </c>
    </row>
    <row r="279" spans="1:5" s="10" customFormat="1" ht="31.2" x14ac:dyDescent="0.3">
      <c r="A279" s="2" t="s">
        <v>290</v>
      </c>
      <c r="B279" s="3" t="s">
        <v>7</v>
      </c>
      <c r="C279" s="14">
        <v>10087200</v>
      </c>
      <c r="D279" s="14">
        <v>0</v>
      </c>
      <c r="E279" s="17">
        <f t="shared" si="3"/>
        <v>0</v>
      </c>
    </row>
    <row r="280" spans="1:5" s="10" customFormat="1" ht="78" x14ac:dyDescent="0.3">
      <c r="A280" s="2" t="s">
        <v>374</v>
      </c>
      <c r="B280" s="3" t="s">
        <v>830</v>
      </c>
      <c r="C280" s="14">
        <f>C281</f>
        <v>9050900</v>
      </c>
      <c r="D280" s="14">
        <f>D281</f>
        <v>3016965.34</v>
      </c>
      <c r="E280" s="17">
        <f t="shared" si="3"/>
        <v>33.333318675490837</v>
      </c>
    </row>
    <row r="281" spans="1:5" s="10" customFormat="1" ht="78" x14ac:dyDescent="0.3">
      <c r="A281" s="2" t="s">
        <v>291</v>
      </c>
      <c r="B281" s="3" t="s">
        <v>831</v>
      </c>
      <c r="C281" s="14">
        <v>9050900</v>
      </c>
      <c r="D281" s="14">
        <v>3016965.34</v>
      </c>
      <c r="E281" s="17">
        <f t="shared" si="3"/>
        <v>33.333318675490837</v>
      </c>
    </row>
    <row r="282" spans="1:5" s="10" customFormat="1" ht="31.2" x14ac:dyDescent="0.3">
      <c r="A282" s="2" t="s">
        <v>832</v>
      </c>
      <c r="B282" s="3" t="s">
        <v>834</v>
      </c>
      <c r="C282" s="14">
        <f>C283</f>
        <v>406553200</v>
      </c>
      <c r="D282" s="14">
        <f>D283</f>
        <v>306464634.66000003</v>
      </c>
      <c r="E282" s="17">
        <f t="shared" si="3"/>
        <v>75.381188651325346</v>
      </c>
    </row>
    <row r="283" spans="1:5" s="10" customFormat="1" ht="31.2" x14ac:dyDescent="0.3">
      <c r="A283" s="2" t="s">
        <v>833</v>
      </c>
      <c r="B283" s="3" t="s">
        <v>835</v>
      </c>
      <c r="C283" s="14">
        <v>406553200</v>
      </c>
      <c r="D283" s="14">
        <v>306464634.66000003</v>
      </c>
      <c r="E283" s="17">
        <f t="shared" si="3"/>
        <v>75.381188651325346</v>
      </c>
    </row>
    <row r="284" spans="1:5" s="10" customFormat="1" ht="36" customHeight="1" x14ac:dyDescent="0.3">
      <c r="A284" s="2" t="s">
        <v>743</v>
      </c>
      <c r="B284" s="3" t="s">
        <v>745</v>
      </c>
      <c r="C284" s="14">
        <f>C285</f>
        <v>245212100</v>
      </c>
      <c r="D284" s="14">
        <f>D285</f>
        <v>86729361.510000005</v>
      </c>
      <c r="E284" s="17">
        <f t="shared" si="3"/>
        <v>35.369119839518525</v>
      </c>
    </row>
    <row r="285" spans="1:5" s="10" customFormat="1" ht="46.8" x14ac:dyDescent="0.3">
      <c r="A285" s="2" t="s">
        <v>744</v>
      </c>
      <c r="B285" s="3" t="s">
        <v>746</v>
      </c>
      <c r="C285" s="14">
        <v>245212100</v>
      </c>
      <c r="D285" s="14">
        <v>86729361.510000005</v>
      </c>
      <c r="E285" s="17">
        <f t="shared" si="3"/>
        <v>35.369119839518525</v>
      </c>
    </row>
    <row r="286" spans="1:5" s="10" customFormat="1" ht="31.2" x14ac:dyDescent="0.3">
      <c r="A286" s="2" t="s">
        <v>375</v>
      </c>
      <c r="B286" s="3" t="s">
        <v>376</v>
      </c>
      <c r="C286" s="14">
        <f>C287</f>
        <v>638569400</v>
      </c>
      <c r="D286" s="14">
        <f>D287</f>
        <v>188128098.31</v>
      </c>
      <c r="E286" s="17">
        <f t="shared" si="3"/>
        <v>29.460869611039932</v>
      </c>
    </row>
    <row r="287" spans="1:5" s="10" customFormat="1" ht="31.2" x14ac:dyDescent="0.3">
      <c r="A287" s="2" t="s">
        <v>292</v>
      </c>
      <c r="B287" s="3" t="s">
        <v>8</v>
      </c>
      <c r="C287" s="14">
        <v>638569400</v>
      </c>
      <c r="D287" s="14">
        <v>188128098.31</v>
      </c>
      <c r="E287" s="17">
        <f t="shared" si="3"/>
        <v>29.460869611039932</v>
      </c>
    </row>
    <row r="288" spans="1:5" s="10" customFormat="1" ht="31.2" x14ac:dyDescent="0.3">
      <c r="A288" s="2" t="s">
        <v>836</v>
      </c>
      <c r="B288" s="3" t="s">
        <v>838</v>
      </c>
      <c r="C288" s="14">
        <f>C289</f>
        <v>6532900</v>
      </c>
      <c r="D288" s="14">
        <f>D289</f>
        <v>0</v>
      </c>
      <c r="E288" s="17">
        <f t="shared" si="3"/>
        <v>0</v>
      </c>
    </row>
    <row r="289" spans="1:5" s="10" customFormat="1" ht="46.8" x14ac:dyDescent="0.3">
      <c r="A289" s="2" t="s">
        <v>837</v>
      </c>
      <c r="B289" s="3" t="s">
        <v>839</v>
      </c>
      <c r="C289" s="14">
        <v>6532900</v>
      </c>
      <c r="D289" s="14">
        <v>0</v>
      </c>
      <c r="E289" s="17">
        <f t="shared" si="3"/>
        <v>0</v>
      </c>
    </row>
    <row r="290" spans="1:5" s="10" customFormat="1" ht="93.6" x14ac:dyDescent="0.3">
      <c r="A290" s="2" t="s">
        <v>506</v>
      </c>
      <c r="B290" s="3" t="s">
        <v>508</v>
      </c>
      <c r="C290" s="14">
        <f>C291</f>
        <v>610800</v>
      </c>
      <c r="D290" s="14">
        <f>D291</f>
        <v>0</v>
      </c>
      <c r="E290" s="17">
        <f t="shared" si="3"/>
        <v>0</v>
      </c>
    </row>
    <row r="291" spans="1:5" s="10" customFormat="1" ht="98.4" customHeight="1" x14ac:dyDescent="0.3">
      <c r="A291" s="2" t="s">
        <v>507</v>
      </c>
      <c r="B291" s="3" t="s">
        <v>509</v>
      </c>
      <c r="C291" s="14">
        <v>610800</v>
      </c>
      <c r="D291" s="14">
        <v>0</v>
      </c>
      <c r="E291" s="17">
        <f t="shared" si="3"/>
        <v>0</v>
      </c>
    </row>
    <row r="292" spans="1:5" s="10" customFormat="1" ht="62.4" x14ac:dyDescent="0.3">
      <c r="A292" s="2" t="s">
        <v>510</v>
      </c>
      <c r="B292" s="3" t="s">
        <v>840</v>
      </c>
      <c r="C292" s="14">
        <f>C293</f>
        <v>2820000</v>
      </c>
      <c r="D292" s="14">
        <f>D293</f>
        <v>0</v>
      </c>
      <c r="E292" s="17">
        <f t="shared" si="3"/>
        <v>0</v>
      </c>
    </row>
    <row r="293" spans="1:5" s="10" customFormat="1" ht="78" x14ac:dyDescent="0.3">
      <c r="A293" s="2" t="s">
        <v>511</v>
      </c>
      <c r="B293" s="3" t="s">
        <v>841</v>
      </c>
      <c r="C293" s="14">
        <v>2820000</v>
      </c>
      <c r="D293" s="14">
        <v>0</v>
      </c>
      <c r="E293" s="17">
        <f t="shared" si="3"/>
        <v>0</v>
      </c>
    </row>
    <row r="294" spans="1:5" s="10" customFormat="1" ht="62.4" x14ac:dyDescent="0.3">
      <c r="A294" s="2" t="s">
        <v>842</v>
      </c>
      <c r="B294" s="3" t="s">
        <v>844</v>
      </c>
      <c r="C294" s="14">
        <f>C295</f>
        <v>16405000</v>
      </c>
      <c r="D294" s="14">
        <f>D295</f>
        <v>248724</v>
      </c>
      <c r="E294" s="17">
        <f t="shared" si="3"/>
        <v>1.5161475160012192</v>
      </c>
    </row>
    <row r="295" spans="1:5" s="10" customFormat="1" ht="78" x14ac:dyDescent="0.3">
      <c r="A295" s="2" t="s">
        <v>843</v>
      </c>
      <c r="B295" s="3" t="s">
        <v>845</v>
      </c>
      <c r="C295" s="14">
        <v>16405000</v>
      </c>
      <c r="D295" s="14">
        <v>248724</v>
      </c>
      <c r="E295" s="17">
        <f t="shared" si="3"/>
        <v>1.5161475160012192</v>
      </c>
    </row>
    <row r="296" spans="1:5" s="10" customFormat="1" ht="62.4" x14ac:dyDescent="0.3">
      <c r="A296" s="2" t="s">
        <v>512</v>
      </c>
      <c r="B296" s="3" t="s">
        <v>513</v>
      </c>
      <c r="C296" s="14">
        <v>8475200</v>
      </c>
      <c r="D296" s="14">
        <v>0</v>
      </c>
      <c r="E296" s="17">
        <f t="shared" si="3"/>
        <v>0</v>
      </c>
    </row>
    <row r="297" spans="1:5" s="10" customFormat="1" ht="46.8" x14ac:dyDescent="0.3">
      <c r="A297" s="2" t="s">
        <v>516</v>
      </c>
      <c r="B297" s="3" t="s">
        <v>514</v>
      </c>
      <c r="C297" s="14">
        <f>C298</f>
        <v>13346900</v>
      </c>
      <c r="D297" s="14">
        <f>D298</f>
        <v>2968262.95</v>
      </c>
      <c r="E297" s="17">
        <f t="shared" si="3"/>
        <v>22.23934359289423</v>
      </c>
    </row>
    <row r="298" spans="1:5" s="10" customFormat="1" ht="62.4" x14ac:dyDescent="0.3">
      <c r="A298" s="2" t="s">
        <v>517</v>
      </c>
      <c r="B298" s="3" t="s">
        <v>515</v>
      </c>
      <c r="C298" s="14">
        <v>13346900</v>
      </c>
      <c r="D298" s="14">
        <v>2968262.95</v>
      </c>
      <c r="E298" s="17">
        <f t="shared" si="3"/>
        <v>22.23934359289423</v>
      </c>
    </row>
    <row r="299" spans="1:5" s="10" customFormat="1" ht="31.2" x14ac:dyDescent="0.3">
      <c r="A299" s="2" t="s">
        <v>518</v>
      </c>
      <c r="B299" s="3" t="s">
        <v>578</v>
      </c>
      <c r="C299" s="14">
        <v>1477395600</v>
      </c>
      <c r="D299" s="14">
        <v>1174826766.5599999</v>
      </c>
      <c r="E299" s="17">
        <f t="shared" si="3"/>
        <v>79.520120850502053</v>
      </c>
    </row>
    <row r="300" spans="1:5" s="10" customFormat="1" ht="46.8" x14ac:dyDescent="0.3">
      <c r="A300" s="2" t="s">
        <v>548</v>
      </c>
      <c r="B300" s="3" t="s">
        <v>546</v>
      </c>
      <c r="C300" s="14">
        <f>C301</f>
        <v>559406100</v>
      </c>
      <c r="D300" s="14">
        <f>D301</f>
        <v>272388495.17000002</v>
      </c>
      <c r="E300" s="17">
        <f t="shared" si="3"/>
        <v>48.692442783516313</v>
      </c>
    </row>
    <row r="301" spans="1:5" s="10" customFormat="1" ht="46.8" x14ac:dyDescent="0.3">
      <c r="A301" s="2" t="s">
        <v>549</v>
      </c>
      <c r="B301" s="3" t="s">
        <v>547</v>
      </c>
      <c r="C301" s="14">
        <v>559406100</v>
      </c>
      <c r="D301" s="14">
        <v>272388495.17000002</v>
      </c>
      <c r="E301" s="17">
        <f t="shared" si="3"/>
        <v>48.692442783516313</v>
      </c>
    </row>
    <row r="302" spans="1:5" s="10" customFormat="1" ht="37.200000000000003" customHeight="1" x14ac:dyDescent="0.3">
      <c r="A302" s="2" t="s">
        <v>579</v>
      </c>
      <c r="B302" s="3" t="s">
        <v>642</v>
      </c>
      <c r="C302" s="14">
        <f>C303</f>
        <v>835011000</v>
      </c>
      <c r="D302" s="14">
        <f>D303</f>
        <v>451515991.74000001</v>
      </c>
      <c r="E302" s="17">
        <f t="shared" si="3"/>
        <v>54.073059126167202</v>
      </c>
    </row>
    <row r="303" spans="1:5" s="10" customFormat="1" ht="34.799999999999997" customHeight="1" x14ac:dyDescent="0.3">
      <c r="A303" s="2" t="s">
        <v>580</v>
      </c>
      <c r="B303" s="3" t="s">
        <v>643</v>
      </c>
      <c r="C303" s="14">
        <v>835011000</v>
      </c>
      <c r="D303" s="14">
        <v>451515991.74000001</v>
      </c>
      <c r="E303" s="17">
        <f t="shared" si="3"/>
        <v>54.073059126167202</v>
      </c>
    </row>
    <row r="304" spans="1:5" s="10" customFormat="1" ht="31.2" x14ac:dyDescent="0.3">
      <c r="A304" s="2" t="s">
        <v>644</v>
      </c>
      <c r="B304" s="3" t="s">
        <v>648</v>
      </c>
      <c r="C304" s="14">
        <f>C305</f>
        <v>256990300</v>
      </c>
      <c r="D304" s="14">
        <f>D305</f>
        <v>0</v>
      </c>
      <c r="E304" s="17">
        <f t="shared" si="3"/>
        <v>0</v>
      </c>
    </row>
    <row r="305" spans="1:5" s="10" customFormat="1" ht="31.2" x14ac:dyDescent="0.3">
      <c r="A305" s="2" t="s">
        <v>645</v>
      </c>
      <c r="B305" s="3" t="s">
        <v>649</v>
      </c>
      <c r="C305" s="14">
        <v>256990300</v>
      </c>
      <c r="D305" s="14">
        <v>0</v>
      </c>
      <c r="E305" s="17">
        <f t="shared" si="3"/>
        <v>0</v>
      </c>
    </row>
    <row r="306" spans="1:5" s="10" customFormat="1" ht="62.4" x14ac:dyDescent="0.3">
      <c r="A306" s="2" t="s">
        <v>846</v>
      </c>
      <c r="B306" s="3" t="s">
        <v>848</v>
      </c>
      <c r="C306" s="14">
        <f>C307</f>
        <v>20568300</v>
      </c>
      <c r="D306" s="14">
        <f>D307</f>
        <v>10284138.26</v>
      </c>
      <c r="E306" s="17">
        <f t="shared" si="3"/>
        <v>49.999942921874926</v>
      </c>
    </row>
    <row r="307" spans="1:5" s="10" customFormat="1" ht="78" x14ac:dyDescent="0.3">
      <c r="A307" s="2" t="s">
        <v>847</v>
      </c>
      <c r="B307" s="3" t="s">
        <v>849</v>
      </c>
      <c r="C307" s="14">
        <v>20568300</v>
      </c>
      <c r="D307" s="14">
        <v>10284138.26</v>
      </c>
      <c r="E307" s="17">
        <f t="shared" si="3"/>
        <v>49.999942921874926</v>
      </c>
    </row>
    <row r="308" spans="1:5" s="10" customFormat="1" ht="31.2" x14ac:dyDescent="0.3">
      <c r="A308" s="2" t="s">
        <v>646</v>
      </c>
      <c r="B308" s="3" t="s">
        <v>850</v>
      </c>
      <c r="C308" s="14">
        <f>C309</f>
        <v>726364800</v>
      </c>
      <c r="D308" s="14">
        <f>D309</f>
        <v>132162978.77</v>
      </c>
      <c r="E308" s="17">
        <f t="shared" si="3"/>
        <v>18.195124374143681</v>
      </c>
    </row>
    <row r="309" spans="1:5" s="10" customFormat="1" ht="35.4" customHeight="1" x14ac:dyDescent="0.3">
      <c r="A309" s="2" t="s">
        <v>647</v>
      </c>
      <c r="B309" s="3" t="s">
        <v>851</v>
      </c>
      <c r="C309" s="14">
        <v>726364800</v>
      </c>
      <c r="D309" s="14">
        <v>132162978.77</v>
      </c>
      <c r="E309" s="17">
        <f t="shared" si="3"/>
        <v>18.195124374143681</v>
      </c>
    </row>
    <row r="310" spans="1:5" s="10" customFormat="1" ht="62.4" x14ac:dyDescent="0.3">
      <c r="A310" s="2" t="s">
        <v>293</v>
      </c>
      <c r="B310" s="3" t="s">
        <v>950</v>
      </c>
      <c r="C310" s="14">
        <v>18031800</v>
      </c>
      <c r="D310" s="14">
        <v>15408826.75</v>
      </c>
      <c r="E310" s="17">
        <f t="shared" si="3"/>
        <v>85.453624984749169</v>
      </c>
    </row>
    <row r="311" spans="1:5" s="10" customFormat="1" ht="51" customHeight="1" x14ac:dyDescent="0.3">
      <c r="A311" s="2" t="s">
        <v>582</v>
      </c>
      <c r="B311" s="3" t="s">
        <v>581</v>
      </c>
      <c r="C311" s="14">
        <v>342961500</v>
      </c>
      <c r="D311" s="14">
        <v>158450699.94</v>
      </c>
      <c r="E311" s="17">
        <f t="shared" si="3"/>
        <v>46.200725136786488</v>
      </c>
    </row>
    <row r="312" spans="1:5" s="10" customFormat="1" ht="46.8" x14ac:dyDescent="0.3">
      <c r="A312" s="2" t="s">
        <v>294</v>
      </c>
      <c r="B312" s="3" t="s">
        <v>9</v>
      </c>
      <c r="C312" s="14">
        <v>1685400</v>
      </c>
      <c r="D312" s="14">
        <v>1679709.96</v>
      </c>
      <c r="E312" s="17">
        <f t="shared" si="3"/>
        <v>99.662392310430761</v>
      </c>
    </row>
    <row r="313" spans="1:5" s="10" customFormat="1" ht="38.4" customHeight="1" x14ac:dyDescent="0.3">
      <c r="A313" s="2" t="s">
        <v>377</v>
      </c>
      <c r="B313" s="3" t="s">
        <v>378</v>
      </c>
      <c r="C313" s="14">
        <f>C314</f>
        <v>20417100</v>
      </c>
      <c r="D313" s="14">
        <f>D314</f>
        <v>7700403.5800000001</v>
      </c>
      <c r="E313" s="17">
        <f t="shared" si="3"/>
        <v>37.715461941215942</v>
      </c>
    </row>
    <row r="314" spans="1:5" ht="46.8" x14ac:dyDescent="0.3">
      <c r="A314" s="2" t="s">
        <v>295</v>
      </c>
      <c r="B314" s="3" t="s">
        <v>10</v>
      </c>
      <c r="C314" s="14">
        <v>20417100</v>
      </c>
      <c r="D314" s="14">
        <v>7700403.5800000001</v>
      </c>
      <c r="E314" s="17">
        <f t="shared" si="3"/>
        <v>37.715461941215942</v>
      </c>
    </row>
    <row r="315" spans="1:5" ht="31.2" x14ac:dyDescent="0.3">
      <c r="A315" s="2" t="s">
        <v>519</v>
      </c>
      <c r="B315" s="3" t="s">
        <v>521</v>
      </c>
      <c r="C315" s="14">
        <f>C316</f>
        <v>62308000</v>
      </c>
      <c r="D315" s="14">
        <f>D316</f>
        <v>29877203.699999999</v>
      </c>
      <c r="E315" s="17">
        <f t="shared" si="3"/>
        <v>47.950830872440136</v>
      </c>
    </row>
    <row r="316" spans="1:5" ht="31.2" x14ac:dyDescent="0.3">
      <c r="A316" s="2" t="s">
        <v>520</v>
      </c>
      <c r="B316" s="3" t="s">
        <v>522</v>
      </c>
      <c r="C316" s="14">
        <v>62308000</v>
      </c>
      <c r="D316" s="14">
        <v>29877203.699999999</v>
      </c>
      <c r="E316" s="17">
        <f t="shared" si="3"/>
        <v>47.950830872440136</v>
      </c>
    </row>
    <row r="317" spans="1:5" ht="31.2" x14ac:dyDescent="0.3">
      <c r="A317" s="2" t="s">
        <v>379</v>
      </c>
      <c r="B317" s="3" t="s">
        <v>380</v>
      </c>
      <c r="C317" s="14">
        <f>C318</f>
        <v>14975600</v>
      </c>
      <c r="D317" s="14">
        <f>D318</f>
        <v>14780817.08</v>
      </c>
      <c r="E317" s="17">
        <f t="shared" si="3"/>
        <v>98.69933144581853</v>
      </c>
    </row>
    <row r="318" spans="1:5" ht="31.2" x14ac:dyDescent="0.3">
      <c r="A318" s="2" t="s">
        <v>296</v>
      </c>
      <c r="B318" s="3" t="s">
        <v>11</v>
      </c>
      <c r="C318" s="14">
        <v>14975600</v>
      </c>
      <c r="D318" s="14">
        <v>14780817.08</v>
      </c>
      <c r="E318" s="17">
        <f t="shared" si="3"/>
        <v>98.69933144581853</v>
      </c>
    </row>
    <row r="319" spans="1:5" ht="31.2" x14ac:dyDescent="0.3">
      <c r="A319" s="2" t="s">
        <v>523</v>
      </c>
      <c r="B319" s="3" t="s">
        <v>527</v>
      </c>
      <c r="C319" s="14">
        <f>C320</f>
        <v>556214000</v>
      </c>
      <c r="D319" s="14">
        <f>D320</f>
        <v>519597700.00999999</v>
      </c>
      <c r="E319" s="17">
        <f t="shared" si="3"/>
        <v>93.416868329455923</v>
      </c>
    </row>
    <row r="320" spans="1:5" ht="46.8" x14ac:dyDescent="0.3">
      <c r="A320" s="2" t="s">
        <v>524</v>
      </c>
      <c r="B320" s="3" t="s">
        <v>528</v>
      </c>
      <c r="C320" s="14">
        <v>556214000</v>
      </c>
      <c r="D320" s="14">
        <v>519597700.00999999</v>
      </c>
      <c r="E320" s="17">
        <f t="shared" si="3"/>
        <v>93.416868329455923</v>
      </c>
    </row>
    <row r="321" spans="1:5" ht="31.2" x14ac:dyDescent="0.3">
      <c r="A321" s="4" t="s">
        <v>525</v>
      </c>
      <c r="B321" s="3" t="s">
        <v>529</v>
      </c>
      <c r="C321" s="14">
        <f>C322</f>
        <v>677903900</v>
      </c>
      <c r="D321" s="14">
        <f>D322</f>
        <v>602089002.73000002</v>
      </c>
      <c r="E321" s="17">
        <f t="shared" si="3"/>
        <v>88.816276574009976</v>
      </c>
    </row>
    <row r="322" spans="1:5" ht="46.8" x14ac:dyDescent="0.3">
      <c r="A322" s="4" t="s">
        <v>526</v>
      </c>
      <c r="B322" s="3" t="s">
        <v>530</v>
      </c>
      <c r="C322" s="14">
        <v>677903900</v>
      </c>
      <c r="D322" s="14">
        <v>602089002.73000002</v>
      </c>
      <c r="E322" s="17">
        <f t="shared" ref="E322:E396" si="4">D322/C322*100</f>
        <v>88.816276574009976</v>
      </c>
    </row>
    <row r="323" spans="1:5" x14ac:dyDescent="0.3">
      <c r="A323" s="4" t="s">
        <v>852</v>
      </c>
      <c r="B323" s="3" t="s">
        <v>854</v>
      </c>
      <c r="C323" s="14">
        <f>C324</f>
        <v>4369700</v>
      </c>
      <c r="D323" s="14">
        <f>D324</f>
        <v>0</v>
      </c>
      <c r="E323" s="17">
        <f t="shared" si="4"/>
        <v>0</v>
      </c>
    </row>
    <row r="324" spans="1:5" ht="31.2" x14ac:dyDescent="0.3">
      <c r="A324" s="4" t="s">
        <v>853</v>
      </c>
      <c r="B324" s="3" t="s">
        <v>855</v>
      </c>
      <c r="C324" s="14">
        <v>4369700</v>
      </c>
      <c r="D324" s="14">
        <v>0</v>
      </c>
      <c r="E324" s="17">
        <f t="shared" si="4"/>
        <v>0</v>
      </c>
    </row>
    <row r="325" spans="1:5" x14ac:dyDescent="0.3">
      <c r="A325" s="2" t="s">
        <v>650</v>
      </c>
      <c r="B325" s="3" t="s">
        <v>652</v>
      </c>
      <c r="C325" s="14">
        <f>C326</f>
        <v>78118300</v>
      </c>
      <c r="D325" s="14">
        <f>D326</f>
        <v>18095264.620000001</v>
      </c>
      <c r="E325" s="17">
        <f t="shared" si="4"/>
        <v>23.163925251829596</v>
      </c>
    </row>
    <row r="326" spans="1:5" ht="31.2" x14ac:dyDescent="0.3">
      <c r="A326" s="2" t="s">
        <v>651</v>
      </c>
      <c r="B326" s="3" t="s">
        <v>653</v>
      </c>
      <c r="C326" s="14">
        <v>78118300</v>
      </c>
      <c r="D326" s="14">
        <v>18095264.620000001</v>
      </c>
      <c r="E326" s="17">
        <f t="shared" si="4"/>
        <v>23.163925251829596</v>
      </c>
    </row>
    <row r="327" spans="1:5" ht="31.2" x14ac:dyDescent="0.3">
      <c r="A327" s="2" t="s">
        <v>856</v>
      </c>
      <c r="B327" s="3" t="s">
        <v>858</v>
      </c>
      <c r="C327" s="14">
        <f>C328</f>
        <v>27621500</v>
      </c>
      <c r="D327" s="14">
        <f>D328</f>
        <v>10230258.970000001</v>
      </c>
      <c r="E327" s="17">
        <f t="shared" si="4"/>
        <v>37.037304165233607</v>
      </c>
    </row>
    <row r="328" spans="1:5" ht="31.2" x14ac:dyDescent="0.3">
      <c r="A328" s="2" t="s">
        <v>857</v>
      </c>
      <c r="B328" s="3" t="s">
        <v>859</v>
      </c>
      <c r="C328" s="14">
        <v>27621500</v>
      </c>
      <c r="D328" s="14">
        <v>10230258.970000001</v>
      </c>
      <c r="E328" s="17">
        <f t="shared" si="4"/>
        <v>37.037304165233607</v>
      </c>
    </row>
    <row r="329" spans="1:5" ht="31.2" x14ac:dyDescent="0.3">
      <c r="A329" s="2" t="s">
        <v>381</v>
      </c>
      <c r="B329" s="3" t="s">
        <v>382</v>
      </c>
      <c r="C329" s="14">
        <f>C330</f>
        <v>11840500</v>
      </c>
      <c r="D329" s="14">
        <f>D330</f>
        <v>11840500</v>
      </c>
      <c r="E329" s="17">
        <f t="shared" si="4"/>
        <v>100</v>
      </c>
    </row>
    <row r="330" spans="1:5" ht="31.2" x14ac:dyDescent="0.3">
      <c r="A330" s="2" t="s">
        <v>297</v>
      </c>
      <c r="B330" s="3" t="s">
        <v>12</v>
      </c>
      <c r="C330" s="14">
        <v>11840500</v>
      </c>
      <c r="D330" s="14">
        <v>11840500</v>
      </c>
      <c r="E330" s="17">
        <f t="shared" si="4"/>
        <v>100</v>
      </c>
    </row>
    <row r="331" spans="1:5" ht="46.8" x14ac:dyDescent="0.3">
      <c r="A331" s="2" t="s">
        <v>860</v>
      </c>
      <c r="B331" s="3" t="s">
        <v>861</v>
      </c>
      <c r="C331" s="14">
        <v>3200400</v>
      </c>
      <c r="D331" s="14">
        <v>383094.17</v>
      </c>
      <c r="E331" s="17">
        <f t="shared" si="4"/>
        <v>11.970196537932758</v>
      </c>
    </row>
    <row r="332" spans="1:5" x14ac:dyDescent="0.3">
      <c r="A332" s="2" t="s">
        <v>383</v>
      </c>
      <c r="B332" s="3" t="s">
        <v>384</v>
      </c>
      <c r="C332" s="14">
        <f>C333</f>
        <v>48920500</v>
      </c>
      <c r="D332" s="14">
        <f>D333</f>
        <v>19169124.239999998</v>
      </c>
      <c r="E332" s="17">
        <f t="shared" si="4"/>
        <v>39.184236138224257</v>
      </c>
    </row>
    <row r="333" spans="1:5" ht="31.2" x14ac:dyDescent="0.3">
      <c r="A333" s="2" t="s">
        <v>298</v>
      </c>
      <c r="B333" s="3" t="s">
        <v>13</v>
      </c>
      <c r="C333" s="14">
        <v>48920500</v>
      </c>
      <c r="D333" s="14">
        <v>19169124.239999998</v>
      </c>
      <c r="E333" s="17">
        <f t="shared" si="4"/>
        <v>39.184236138224257</v>
      </c>
    </row>
    <row r="334" spans="1:5" ht="31.2" x14ac:dyDescent="0.3">
      <c r="A334" s="2" t="s">
        <v>385</v>
      </c>
      <c r="B334" s="3" t="s">
        <v>386</v>
      </c>
      <c r="C334" s="14">
        <f>C335</f>
        <v>340795600</v>
      </c>
      <c r="D334" s="14">
        <f>D335</f>
        <v>6893370.7400000002</v>
      </c>
      <c r="E334" s="17">
        <f t="shared" si="4"/>
        <v>2.0227287969680359</v>
      </c>
    </row>
    <row r="335" spans="1:5" ht="46.8" x14ac:dyDescent="0.3">
      <c r="A335" s="2" t="s">
        <v>299</v>
      </c>
      <c r="B335" s="3" t="s">
        <v>142</v>
      </c>
      <c r="C335" s="14">
        <v>340795600</v>
      </c>
      <c r="D335" s="14">
        <v>6893370.7400000002</v>
      </c>
      <c r="E335" s="17">
        <f t="shared" si="4"/>
        <v>2.0227287969680359</v>
      </c>
    </row>
    <row r="336" spans="1:5" ht="66.599999999999994" customHeight="1" x14ac:dyDescent="0.3">
      <c r="A336" s="2" t="s">
        <v>387</v>
      </c>
      <c r="B336" s="3" t="s">
        <v>583</v>
      </c>
      <c r="C336" s="14">
        <f>C337</f>
        <v>98471200</v>
      </c>
      <c r="D336" s="14">
        <f>D337</f>
        <v>60881800</v>
      </c>
      <c r="E336" s="17">
        <f t="shared" si="4"/>
        <v>61.827011349511331</v>
      </c>
    </row>
    <row r="337" spans="1:5" s="9" customFormat="1" ht="66.599999999999994" customHeight="1" x14ac:dyDescent="0.3">
      <c r="A337" s="2" t="s">
        <v>300</v>
      </c>
      <c r="B337" s="3" t="s">
        <v>584</v>
      </c>
      <c r="C337" s="14">
        <v>98471200</v>
      </c>
      <c r="D337" s="14">
        <v>60881800</v>
      </c>
      <c r="E337" s="17">
        <f t="shared" si="4"/>
        <v>61.827011349511331</v>
      </c>
    </row>
    <row r="338" spans="1:5" s="9" customFormat="1" ht="31.2" x14ac:dyDescent="0.3">
      <c r="A338" s="2" t="s">
        <v>388</v>
      </c>
      <c r="B338" s="3" t="s">
        <v>389</v>
      </c>
      <c r="C338" s="14">
        <f>C339</f>
        <v>314441300</v>
      </c>
      <c r="D338" s="14">
        <f>D339</f>
        <v>59255717.789999999</v>
      </c>
      <c r="E338" s="17">
        <f t="shared" si="4"/>
        <v>18.844763009820912</v>
      </c>
    </row>
    <row r="339" spans="1:5" s="9" customFormat="1" ht="31.2" x14ac:dyDescent="0.3">
      <c r="A339" s="2" t="s">
        <v>301</v>
      </c>
      <c r="B339" s="3" t="s">
        <v>143</v>
      </c>
      <c r="C339" s="14">
        <v>314441300</v>
      </c>
      <c r="D339" s="14">
        <v>59255717.789999999</v>
      </c>
      <c r="E339" s="17">
        <f t="shared" si="4"/>
        <v>18.844763009820912</v>
      </c>
    </row>
    <row r="340" spans="1:5" s="10" customFormat="1" x14ac:dyDescent="0.3">
      <c r="A340" s="2" t="s">
        <v>534</v>
      </c>
      <c r="B340" s="3" t="s">
        <v>531</v>
      </c>
      <c r="C340" s="14">
        <f>C341</f>
        <v>8577700</v>
      </c>
      <c r="D340" s="14">
        <f>D341</f>
        <v>5438871.9900000002</v>
      </c>
      <c r="E340" s="17">
        <f t="shared" si="4"/>
        <v>63.40711367849191</v>
      </c>
    </row>
    <row r="341" spans="1:5" s="10" customFormat="1" ht="31.2" x14ac:dyDescent="0.3">
      <c r="A341" s="2" t="s">
        <v>535</v>
      </c>
      <c r="B341" s="3" t="s">
        <v>532</v>
      </c>
      <c r="C341" s="14">
        <v>8577700</v>
      </c>
      <c r="D341" s="14">
        <v>5438871.9900000002</v>
      </c>
      <c r="E341" s="17">
        <f t="shared" si="4"/>
        <v>63.40711367849191</v>
      </c>
    </row>
    <row r="342" spans="1:5" s="10" customFormat="1" x14ac:dyDescent="0.3">
      <c r="A342" s="2" t="s">
        <v>862</v>
      </c>
      <c r="B342" s="3" t="s">
        <v>864</v>
      </c>
      <c r="C342" s="14">
        <f>C343</f>
        <v>38512000</v>
      </c>
      <c r="D342" s="14">
        <f>D343</f>
        <v>11553600</v>
      </c>
      <c r="E342" s="17">
        <f t="shared" si="4"/>
        <v>30</v>
      </c>
    </row>
    <row r="343" spans="1:5" s="10" customFormat="1" ht="31.2" x14ac:dyDescent="0.3">
      <c r="A343" s="2" t="s">
        <v>863</v>
      </c>
      <c r="B343" s="3" t="s">
        <v>865</v>
      </c>
      <c r="C343" s="14">
        <v>38512000</v>
      </c>
      <c r="D343" s="14">
        <v>11553600</v>
      </c>
      <c r="E343" s="17">
        <f t="shared" si="4"/>
        <v>30</v>
      </c>
    </row>
    <row r="344" spans="1:5" s="10" customFormat="1" ht="52.8" customHeight="1" x14ac:dyDescent="0.3">
      <c r="A344" s="2" t="s">
        <v>866</v>
      </c>
      <c r="B344" s="3" t="s">
        <v>533</v>
      </c>
      <c r="C344" s="14">
        <v>107947000</v>
      </c>
      <c r="D344" s="14">
        <v>107947000</v>
      </c>
      <c r="E344" s="17">
        <f t="shared" si="4"/>
        <v>100</v>
      </c>
    </row>
    <row r="345" spans="1:5" s="10" customFormat="1" ht="31.2" x14ac:dyDescent="0.3">
      <c r="A345" s="2" t="s">
        <v>867</v>
      </c>
      <c r="B345" s="3" t="s">
        <v>868</v>
      </c>
      <c r="C345" s="14">
        <f>C346</f>
        <v>20100000</v>
      </c>
      <c r="D345" s="14">
        <f>D346</f>
        <v>14388405.560000001</v>
      </c>
      <c r="E345" s="17">
        <f t="shared" si="4"/>
        <v>71.584107263681602</v>
      </c>
    </row>
    <row r="346" spans="1:5" s="10" customFormat="1" ht="31.2" x14ac:dyDescent="0.3">
      <c r="A346" s="2" t="s">
        <v>657</v>
      </c>
      <c r="B346" s="3" t="s">
        <v>869</v>
      </c>
      <c r="C346" s="14">
        <v>20100000</v>
      </c>
      <c r="D346" s="14">
        <v>14388405.560000001</v>
      </c>
      <c r="E346" s="17">
        <f>D346/C346*100</f>
        <v>71.584107263681602</v>
      </c>
    </row>
    <row r="347" spans="1:5" s="10" customFormat="1" ht="46.8" x14ac:dyDescent="0.3">
      <c r="A347" s="2" t="s">
        <v>874</v>
      </c>
      <c r="B347" s="3" t="s">
        <v>870</v>
      </c>
      <c r="C347" s="14">
        <f>C348</f>
        <v>43307000</v>
      </c>
      <c r="D347" s="14">
        <f>D348</f>
        <v>43307000</v>
      </c>
      <c r="E347" s="17">
        <f t="shared" ref="E347:E352" si="5">D347/C347*100</f>
        <v>100</v>
      </c>
    </row>
    <row r="348" spans="1:5" s="10" customFormat="1" ht="46.8" x14ac:dyDescent="0.3">
      <c r="A348" s="2" t="s">
        <v>875</v>
      </c>
      <c r="B348" s="3" t="s">
        <v>871</v>
      </c>
      <c r="C348" s="14">
        <v>43307000</v>
      </c>
      <c r="D348" s="14">
        <v>43307000</v>
      </c>
      <c r="E348" s="17">
        <f t="shared" si="5"/>
        <v>100</v>
      </c>
    </row>
    <row r="349" spans="1:5" s="10" customFormat="1" ht="31.2" x14ac:dyDescent="0.3">
      <c r="A349" s="2" t="s">
        <v>876</v>
      </c>
      <c r="B349" s="3" t="s">
        <v>872</v>
      </c>
      <c r="C349" s="14">
        <f>C350</f>
        <v>6621100</v>
      </c>
      <c r="D349" s="14">
        <f>D350</f>
        <v>0</v>
      </c>
      <c r="E349" s="17">
        <f t="shared" si="5"/>
        <v>0</v>
      </c>
    </row>
    <row r="350" spans="1:5" s="10" customFormat="1" ht="31.2" x14ac:dyDescent="0.3">
      <c r="A350" s="2" t="s">
        <v>877</v>
      </c>
      <c r="B350" s="3" t="s">
        <v>873</v>
      </c>
      <c r="C350" s="14">
        <v>6621100</v>
      </c>
      <c r="D350" s="14">
        <v>0</v>
      </c>
      <c r="E350" s="17">
        <f t="shared" si="5"/>
        <v>0</v>
      </c>
    </row>
    <row r="351" spans="1:5" s="10" customFormat="1" ht="46.8" x14ac:dyDescent="0.3">
      <c r="A351" s="2" t="s">
        <v>656</v>
      </c>
      <c r="B351" s="3" t="s">
        <v>654</v>
      </c>
      <c r="C351" s="14">
        <f>C352</f>
        <v>87970800</v>
      </c>
      <c r="D351" s="14">
        <f>D352</f>
        <v>80453600.010000005</v>
      </c>
      <c r="E351" s="17">
        <f t="shared" si="5"/>
        <v>91.454891861845084</v>
      </c>
    </row>
    <row r="352" spans="1:5" s="10" customFormat="1" ht="62.4" x14ac:dyDescent="0.3">
      <c r="A352" s="2" t="s">
        <v>657</v>
      </c>
      <c r="B352" s="3" t="s">
        <v>655</v>
      </c>
      <c r="C352" s="14">
        <v>87970800</v>
      </c>
      <c r="D352" s="14">
        <v>80453600.010000005</v>
      </c>
      <c r="E352" s="17">
        <f t="shared" si="5"/>
        <v>91.454891861845084</v>
      </c>
    </row>
    <row r="353" spans="1:5" s="10" customFormat="1" ht="31.2" x14ac:dyDescent="0.3">
      <c r="A353" s="2" t="s">
        <v>660</v>
      </c>
      <c r="B353" s="3" t="s">
        <v>658</v>
      </c>
      <c r="C353" s="14">
        <f>C354</f>
        <v>5224700</v>
      </c>
      <c r="D353" s="14">
        <f>D354</f>
        <v>136770</v>
      </c>
      <c r="E353" s="17">
        <f t="shared" si="4"/>
        <v>2.6177579573946832</v>
      </c>
    </row>
    <row r="354" spans="1:5" s="10" customFormat="1" ht="31.2" x14ac:dyDescent="0.3">
      <c r="A354" s="2" t="s">
        <v>661</v>
      </c>
      <c r="B354" s="3" t="s">
        <v>659</v>
      </c>
      <c r="C354" s="14">
        <v>5224700</v>
      </c>
      <c r="D354" s="14">
        <v>136770</v>
      </c>
      <c r="E354" s="17">
        <f t="shared" si="4"/>
        <v>2.6177579573946832</v>
      </c>
    </row>
    <row r="355" spans="1:5" s="10" customFormat="1" ht="31.2" x14ac:dyDescent="0.3">
      <c r="A355" s="2" t="s">
        <v>664</v>
      </c>
      <c r="B355" s="3" t="s">
        <v>662</v>
      </c>
      <c r="C355" s="14">
        <f>C356</f>
        <v>1374937500</v>
      </c>
      <c r="D355" s="14">
        <f>D356</f>
        <v>433983923.08999997</v>
      </c>
      <c r="E355" s="17">
        <f t="shared" si="4"/>
        <v>31.563901856629844</v>
      </c>
    </row>
    <row r="356" spans="1:5" s="10" customFormat="1" ht="31.2" x14ac:dyDescent="0.3">
      <c r="A356" s="2" t="s">
        <v>665</v>
      </c>
      <c r="B356" s="3" t="s">
        <v>663</v>
      </c>
      <c r="C356" s="14">
        <v>1374937500</v>
      </c>
      <c r="D356" s="14">
        <v>433983923.08999997</v>
      </c>
      <c r="E356" s="17">
        <f t="shared" si="4"/>
        <v>31.563901856629844</v>
      </c>
    </row>
    <row r="357" spans="1:5" s="10" customFormat="1" ht="46.8" x14ac:dyDescent="0.3">
      <c r="A357" s="2" t="s">
        <v>728</v>
      </c>
      <c r="B357" s="3" t="s">
        <v>730</v>
      </c>
      <c r="C357" s="14">
        <f>C358</f>
        <v>95779000</v>
      </c>
      <c r="D357" s="14">
        <f>D358</f>
        <v>49930308.210000001</v>
      </c>
      <c r="E357" s="17">
        <f t="shared" si="4"/>
        <v>52.130747042671153</v>
      </c>
    </row>
    <row r="358" spans="1:5" s="10" customFormat="1" ht="62.4" x14ac:dyDescent="0.3">
      <c r="A358" s="2" t="s">
        <v>729</v>
      </c>
      <c r="B358" s="3" t="s">
        <v>731</v>
      </c>
      <c r="C358" s="14">
        <v>95779000</v>
      </c>
      <c r="D358" s="14">
        <v>49930308.210000001</v>
      </c>
      <c r="E358" s="17">
        <f t="shared" si="4"/>
        <v>52.130747042671153</v>
      </c>
    </row>
    <row r="359" spans="1:5" s="10" customFormat="1" ht="62.4" x14ac:dyDescent="0.3">
      <c r="A359" s="2" t="s">
        <v>390</v>
      </c>
      <c r="B359" s="3" t="s">
        <v>878</v>
      </c>
      <c r="C359" s="14">
        <f>C360</f>
        <v>300511600</v>
      </c>
      <c r="D359" s="14">
        <f>D360</f>
        <v>115059980.3</v>
      </c>
      <c r="E359" s="17">
        <f t="shared" si="4"/>
        <v>38.288032907881089</v>
      </c>
    </row>
    <row r="360" spans="1:5" s="10" customFormat="1" ht="78" x14ac:dyDescent="0.3">
      <c r="A360" s="2" t="s">
        <v>302</v>
      </c>
      <c r="B360" s="3" t="s">
        <v>879</v>
      </c>
      <c r="C360" s="14">
        <v>300511600</v>
      </c>
      <c r="D360" s="14">
        <v>115059980.3</v>
      </c>
      <c r="E360" s="17">
        <f t="shared" si="4"/>
        <v>38.288032907881089</v>
      </c>
    </row>
    <row r="361" spans="1:5" s="10" customFormat="1" ht="46.8" x14ac:dyDescent="0.3">
      <c r="A361" s="2" t="s">
        <v>671</v>
      </c>
      <c r="B361" s="3" t="s">
        <v>666</v>
      </c>
      <c r="C361" s="14">
        <f>C362</f>
        <v>1125330300</v>
      </c>
      <c r="D361" s="14">
        <f>D362</f>
        <v>36205211.859999999</v>
      </c>
      <c r="E361" s="17">
        <f t="shared" si="4"/>
        <v>3.2172964559827455</v>
      </c>
    </row>
    <row r="362" spans="1:5" s="10" customFormat="1" ht="46.8" x14ac:dyDescent="0.3">
      <c r="A362" s="2" t="s">
        <v>670</v>
      </c>
      <c r="B362" s="3" t="s">
        <v>667</v>
      </c>
      <c r="C362" s="14">
        <v>1125330300</v>
      </c>
      <c r="D362" s="14">
        <v>36205211.859999999</v>
      </c>
      <c r="E362" s="17">
        <f t="shared" si="4"/>
        <v>3.2172964559827455</v>
      </c>
    </row>
    <row r="363" spans="1:5" s="10" customFormat="1" ht="46.8" x14ac:dyDescent="0.3">
      <c r="A363" s="2" t="s">
        <v>880</v>
      </c>
      <c r="B363" s="3" t="s">
        <v>882</v>
      </c>
      <c r="C363" s="14">
        <f>C364</f>
        <v>108204800</v>
      </c>
      <c r="D363" s="14">
        <f>D364</f>
        <v>0</v>
      </c>
      <c r="E363" s="17">
        <f t="shared" si="4"/>
        <v>0</v>
      </c>
    </row>
    <row r="364" spans="1:5" s="10" customFormat="1" ht="46.8" x14ac:dyDescent="0.3">
      <c r="A364" s="2" t="s">
        <v>881</v>
      </c>
      <c r="B364" s="3" t="s">
        <v>883</v>
      </c>
      <c r="C364" s="14">
        <v>108204800</v>
      </c>
      <c r="D364" s="14">
        <v>0</v>
      </c>
      <c r="E364" s="17">
        <f t="shared" si="4"/>
        <v>0</v>
      </c>
    </row>
    <row r="365" spans="1:5" s="10" customFormat="1" ht="46.8" x14ac:dyDescent="0.3">
      <c r="A365" s="2" t="s">
        <v>672</v>
      </c>
      <c r="B365" s="3" t="s">
        <v>668</v>
      </c>
      <c r="C365" s="14">
        <f>C366</f>
        <v>26860200</v>
      </c>
      <c r="D365" s="14">
        <f>D366</f>
        <v>23710691.879999999</v>
      </c>
      <c r="E365" s="17">
        <f t="shared" si="4"/>
        <v>88.274442781513159</v>
      </c>
    </row>
    <row r="366" spans="1:5" s="10" customFormat="1" ht="46.8" x14ac:dyDescent="0.3">
      <c r="A366" s="2" t="s">
        <v>673</v>
      </c>
      <c r="B366" s="3" t="s">
        <v>669</v>
      </c>
      <c r="C366" s="14">
        <v>26860200</v>
      </c>
      <c r="D366" s="14">
        <v>23710691.879999999</v>
      </c>
      <c r="E366" s="17">
        <f t="shared" si="4"/>
        <v>88.274442781513159</v>
      </c>
    </row>
    <row r="367" spans="1:5" s="10" customFormat="1" x14ac:dyDescent="0.3">
      <c r="A367" s="19" t="s">
        <v>303</v>
      </c>
      <c r="B367" s="20" t="s">
        <v>14</v>
      </c>
      <c r="C367" s="13">
        <f>C368+C370+C372+C374+C375+C376+C378+C380+C382+C384+C386+C388+C389+C391+C393+C395+C397</f>
        <v>2353415900</v>
      </c>
      <c r="D367" s="13">
        <f>D368+D370+D372+D374+D375+D376+D378+D380+D382+D384+D386+D388+D389+D391+D393+D395+D397</f>
        <v>1224291688.96</v>
      </c>
      <c r="E367" s="18">
        <f t="shared" si="4"/>
        <v>52.021900972114622</v>
      </c>
    </row>
    <row r="368" spans="1:5" s="10" customFormat="1" ht="19.8" customHeight="1" x14ac:dyDescent="0.3">
      <c r="A368" s="2" t="s">
        <v>587</v>
      </c>
      <c r="B368" s="3" t="s">
        <v>585</v>
      </c>
      <c r="C368" s="14">
        <f>C369</f>
        <v>2000000</v>
      </c>
      <c r="D368" s="14">
        <f>D369</f>
        <v>0</v>
      </c>
      <c r="E368" s="17">
        <f t="shared" si="4"/>
        <v>0</v>
      </c>
    </row>
    <row r="369" spans="1:5" s="10" customFormat="1" ht="35.4" customHeight="1" x14ac:dyDescent="0.3">
      <c r="A369" s="2" t="s">
        <v>588</v>
      </c>
      <c r="B369" s="3" t="s">
        <v>586</v>
      </c>
      <c r="C369" s="14">
        <v>2000000</v>
      </c>
      <c r="D369" s="14">
        <v>0</v>
      </c>
      <c r="E369" s="17">
        <f t="shared" si="4"/>
        <v>0</v>
      </c>
    </row>
    <row r="370" spans="1:5" s="10" customFormat="1" ht="31.2" x14ac:dyDescent="0.3">
      <c r="A370" s="2" t="s">
        <v>391</v>
      </c>
      <c r="B370" s="3" t="s">
        <v>674</v>
      </c>
      <c r="C370" s="14">
        <f>C371</f>
        <v>38278000</v>
      </c>
      <c r="D370" s="14">
        <f>D371</f>
        <v>18729868.109999999</v>
      </c>
      <c r="E370" s="17">
        <f t="shared" si="4"/>
        <v>48.931156565128795</v>
      </c>
    </row>
    <row r="371" spans="1:5" s="10" customFormat="1" ht="46.8" x14ac:dyDescent="0.3">
      <c r="A371" s="2" t="s">
        <v>304</v>
      </c>
      <c r="B371" s="3" t="s">
        <v>675</v>
      </c>
      <c r="C371" s="14">
        <v>38278000</v>
      </c>
      <c r="D371" s="14">
        <v>18729868.109999999</v>
      </c>
      <c r="E371" s="17">
        <f t="shared" si="4"/>
        <v>48.931156565128795</v>
      </c>
    </row>
    <row r="372" spans="1:5" s="10" customFormat="1" ht="46.8" x14ac:dyDescent="0.3">
      <c r="A372" s="2" t="s">
        <v>392</v>
      </c>
      <c r="B372" s="3" t="s">
        <v>393</v>
      </c>
      <c r="C372" s="14">
        <f>C373</f>
        <v>128000</v>
      </c>
      <c r="D372" s="14">
        <f>D373</f>
        <v>101193.5</v>
      </c>
      <c r="E372" s="17">
        <f t="shared" si="4"/>
        <v>79.057421875000003</v>
      </c>
    </row>
    <row r="373" spans="1:5" s="10" customFormat="1" ht="46.8" x14ac:dyDescent="0.3">
      <c r="A373" s="2" t="s">
        <v>305</v>
      </c>
      <c r="B373" s="3" t="s">
        <v>15</v>
      </c>
      <c r="C373" s="14">
        <v>128000</v>
      </c>
      <c r="D373" s="14">
        <v>101193.5</v>
      </c>
      <c r="E373" s="17">
        <f t="shared" si="4"/>
        <v>79.057421875000003</v>
      </c>
    </row>
    <row r="374" spans="1:5" s="10" customFormat="1" ht="31.2" x14ac:dyDescent="0.3">
      <c r="A374" s="2" t="s">
        <v>306</v>
      </c>
      <c r="B374" s="3" t="s">
        <v>16</v>
      </c>
      <c r="C374" s="14">
        <v>5605300</v>
      </c>
      <c r="D374" s="14">
        <v>0</v>
      </c>
      <c r="E374" s="17">
        <f t="shared" si="4"/>
        <v>0</v>
      </c>
    </row>
    <row r="375" spans="1:5" s="10" customFormat="1" ht="31.2" x14ac:dyDescent="0.3">
      <c r="A375" s="2" t="s">
        <v>307</v>
      </c>
      <c r="B375" s="3" t="s">
        <v>17</v>
      </c>
      <c r="C375" s="14">
        <v>359996800</v>
      </c>
      <c r="D375" s="14">
        <v>141564157.08000001</v>
      </c>
      <c r="E375" s="17">
        <f t="shared" si="4"/>
        <v>39.323726510902326</v>
      </c>
    </row>
    <row r="376" spans="1:5" s="10" customFormat="1" ht="79.8" customHeight="1" x14ac:dyDescent="0.3">
      <c r="A376" s="2" t="s">
        <v>591</v>
      </c>
      <c r="B376" s="21" t="s">
        <v>589</v>
      </c>
      <c r="C376" s="14">
        <f>C377</f>
        <v>9002000</v>
      </c>
      <c r="D376" s="14">
        <f>D377</f>
        <v>0</v>
      </c>
      <c r="E376" s="17">
        <f t="shared" si="4"/>
        <v>0</v>
      </c>
    </row>
    <row r="377" spans="1:5" s="10" customFormat="1" ht="81" customHeight="1" x14ac:dyDescent="0.3">
      <c r="A377" s="2" t="s">
        <v>592</v>
      </c>
      <c r="B377" s="21" t="s">
        <v>590</v>
      </c>
      <c r="C377" s="14">
        <v>9002000</v>
      </c>
      <c r="D377" s="14">
        <v>0</v>
      </c>
      <c r="E377" s="17">
        <f t="shared" si="4"/>
        <v>0</v>
      </c>
    </row>
    <row r="378" spans="1:5" s="10" customFormat="1" ht="46.8" x14ac:dyDescent="0.3">
      <c r="A378" s="2" t="s">
        <v>394</v>
      </c>
      <c r="B378" s="3" t="s">
        <v>395</v>
      </c>
      <c r="C378" s="14">
        <f>C379</f>
        <v>4783900</v>
      </c>
      <c r="D378" s="14">
        <f>D379</f>
        <v>2307780</v>
      </c>
      <c r="E378" s="17">
        <f t="shared" si="4"/>
        <v>48.240556867827507</v>
      </c>
    </row>
    <row r="379" spans="1:5" s="10" customFormat="1" ht="50.25" customHeight="1" x14ac:dyDescent="0.3">
      <c r="A379" s="2" t="s">
        <v>308</v>
      </c>
      <c r="B379" s="3" t="s">
        <v>18</v>
      </c>
      <c r="C379" s="14">
        <v>4783900</v>
      </c>
      <c r="D379" s="14">
        <v>2307780</v>
      </c>
      <c r="E379" s="17">
        <f t="shared" si="4"/>
        <v>48.240556867827507</v>
      </c>
    </row>
    <row r="380" spans="1:5" s="10" customFormat="1" ht="50.25" customHeight="1" x14ac:dyDescent="0.3">
      <c r="A380" s="2" t="s">
        <v>396</v>
      </c>
      <c r="B380" s="3" t="s">
        <v>397</v>
      </c>
      <c r="C380" s="14">
        <f>C381</f>
        <v>5804000</v>
      </c>
      <c r="D380" s="14">
        <f>D381</f>
        <v>5804000</v>
      </c>
      <c r="E380" s="17">
        <f t="shared" si="4"/>
        <v>100</v>
      </c>
    </row>
    <row r="381" spans="1:5" s="10" customFormat="1" ht="62.4" x14ac:dyDescent="0.3">
      <c r="A381" s="2" t="s">
        <v>309</v>
      </c>
      <c r="B381" s="3" t="s">
        <v>19</v>
      </c>
      <c r="C381" s="14">
        <v>5804000</v>
      </c>
      <c r="D381" s="14">
        <v>5804000</v>
      </c>
      <c r="E381" s="17">
        <f t="shared" si="4"/>
        <v>100</v>
      </c>
    </row>
    <row r="382" spans="1:5" s="10" customFormat="1" ht="46.8" x14ac:dyDescent="0.3">
      <c r="A382" s="2" t="s">
        <v>398</v>
      </c>
      <c r="B382" s="3" t="s">
        <v>399</v>
      </c>
      <c r="C382" s="14">
        <f>C383</f>
        <v>113582900</v>
      </c>
      <c r="D382" s="14">
        <f>D383</f>
        <v>73502695.670000002</v>
      </c>
      <c r="E382" s="17">
        <f t="shared" si="4"/>
        <v>64.712818276342659</v>
      </c>
    </row>
    <row r="383" spans="1:5" s="10" customFormat="1" ht="62.4" x14ac:dyDescent="0.3">
      <c r="A383" s="2" t="s">
        <v>310</v>
      </c>
      <c r="B383" s="3" t="s">
        <v>20</v>
      </c>
      <c r="C383" s="14">
        <v>113582900</v>
      </c>
      <c r="D383" s="14">
        <v>73502695.670000002</v>
      </c>
      <c r="E383" s="17">
        <f t="shared" si="4"/>
        <v>64.712818276342659</v>
      </c>
    </row>
    <row r="384" spans="1:5" s="10" customFormat="1" ht="69" customHeight="1" x14ac:dyDescent="0.3">
      <c r="A384" s="2" t="s">
        <v>400</v>
      </c>
      <c r="B384" s="3" t="s">
        <v>593</v>
      </c>
      <c r="C384" s="14">
        <f>C385</f>
        <v>136000</v>
      </c>
      <c r="D384" s="14">
        <f>D385</f>
        <v>28185.66</v>
      </c>
      <c r="E384" s="17">
        <f t="shared" si="4"/>
        <v>20.72475</v>
      </c>
    </row>
    <row r="385" spans="1:5" s="10" customFormat="1" ht="84" customHeight="1" x14ac:dyDescent="0.3">
      <c r="A385" s="2" t="s">
        <v>311</v>
      </c>
      <c r="B385" s="3" t="s">
        <v>594</v>
      </c>
      <c r="C385" s="14">
        <v>136000</v>
      </c>
      <c r="D385" s="14">
        <v>28185.66</v>
      </c>
      <c r="E385" s="17">
        <f t="shared" si="4"/>
        <v>20.72475</v>
      </c>
    </row>
    <row r="386" spans="1:5" s="10" customFormat="1" ht="31.2" x14ac:dyDescent="0.3">
      <c r="A386" s="2" t="s">
        <v>401</v>
      </c>
      <c r="B386" s="3" t="s">
        <v>402</v>
      </c>
      <c r="C386" s="14">
        <f>C387</f>
        <v>882906200</v>
      </c>
      <c r="D386" s="14">
        <f>D387</f>
        <v>395206582.33999997</v>
      </c>
      <c r="E386" s="17">
        <f t="shared" si="4"/>
        <v>44.762012356465497</v>
      </c>
    </row>
    <row r="387" spans="1:5" s="10" customFormat="1" ht="31.2" x14ac:dyDescent="0.3">
      <c r="A387" s="2" t="s">
        <v>312</v>
      </c>
      <c r="B387" s="3" t="s">
        <v>21</v>
      </c>
      <c r="C387" s="14">
        <v>882906200</v>
      </c>
      <c r="D387" s="14">
        <v>395206582.33999997</v>
      </c>
      <c r="E387" s="17">
        <f t="shared" si="4"/>
        <v>44.762012356465497</v>
      </c>
    </row>
    <row r="388" spans="1:5" s="10" customFormat="1" ht="63.6" customHeight="1" x14ac:dyDescent="0.3">
      <c r="A388" s="2" t="s">
        <v>313</v>
      </c>
      <c r="B388" s="3" t="s">
        <v>951</v>
      </c>
      <c r="C388" s="14">
        <v>385666500</v>
      </c>
      <c r="D388" s="14">
        <v>139722989.24000001</v>
      </c>
      <c r="E388" s="17">
        <f t="shared" si="4"/>
        <v>36.228967058326297</v>
      </c>
    </row>
    <row r="389" spans="1:5" s="10" customFormat="1" ht="31.2" x14ac:dyDescent="0.3">
      <c r="A389" s="2" t="s">
        <v>884</v>
      </c>
      <c r="B389" s="3" t="s">
        <v>676</v>
      </c>
      <c r="C389" s="14">
        <f>C390</f>
        <v>41962600</v>
      </c>
      <c r="D389" s="14">
        <f>D390</f>
        <v>19875732.219999999</v>
      </c>
      <c r="E389" s="17">
        <f t="shared" si="4"/>
        <v>47.365349668514341</v>
      </c>
    </row>
    <row r="390" spans="1:5" s="10" customFormat="1" ht="31.2" x14ac:dyDescent="0.3">
      <c r="A390" s="2" t="s">
        <v>885</v>
      </c>
      <c r="B390" s="3" t="s">
        <v>677</v>
      </c>
      <c r="C390" s="14">
        <v>41962600</v>
      </c>
      <c r="D390" s="14">
        <v>19875732.219999999</v>
      </c>
      <c r="E390" s="17">
        <f t="shared" si="4"/>
        <v>47.365349668514341</v>
      </c>
    </row>
    <row r="391" spans="1:5" s="10" customFormat="1" x14ac:dyDescent="0.3">
      <c r="A391" s="2" t="s">
        <v>403</v>
      </c>
      <c r="B391" s="3" t="s">
        <v>404</v>
      </c>
      <c r="C391" s="14">
        <f>C392</f>
        <v>5523200</v>
      </c>
      <c r="D391" s="14">
        <f>D392</f>
        <v>3059368.06</v>
      </c>
      <c r="E391" s="17">
        <f t="shared" si="4"/>
        <v>55.391223566048666</v>
      </c>
    </row>
    <row r="392" spans="1:5" s="10" customFormat="1" ht="31.2" x14ac:dyDescent="0.3">
      <c r="A392" s="2" t="s">
        <v>314</v>
      </c>
      <c r="B392" s="3" t="s">
        <v>22</v>
      </c>
      <c r="C392" s="14">
        <v>5523200</v>
      </c>
      <c r="D392" s="14">
        <v>3059368.06</v>
      </c>
      <c r="E392" s="17">
        <f t="shared" si="4"/>
        <v>55.391223566048666</v>
      </c>
    </row>
    <row r="393" spans="1:5" s="10" customFormat="1" ht="55.2" customHeight="1" x14ac:dyDescent="0.3">
      <c r="A393" s="2" t="s">
        <v>405</v>
      </c>
      <c r="B393" s="3" t="s">
        <v>406</v>
      </c>
      <c r="C393" s="14">
        <f>C394</f>
        <v>35412700</v>
      </c>
      <c r="D393" s="14">
        <f>D394</f>
        <v>35412700</v>
      </c>
      <c r="E393" s="17">
        <f t="shared" si="4"/>
        <v>100</v>
      </c>
    </row>
    <row r="394" spans="1:5" s="10" customFormat="1" ht="62.4" x14ac:dyDescent="0.3">
      <c r="A394" s="2" t="s">
        <v>315</v>
      </c>
      <c r="B394" s="3" t="s">
        <v>23</v>
      </c>
      <c r="C394" s="14">
        <v>35412700</v>
      </c>
      <c r="D394" s="14">
        <v>35412700</v>
      </c>
      <c r="E394" s="17">
        <f t="shared" si="4"/>
        <v>100</v>
      </c>
    </row>
    <row r="395" spans="1:5" s="10" customFormat="1" ht="78" x14ac:dyDescent="0.3">
      <c r="A395" s="2" t="s">
        <v>407</v>
      </c>
      <c r="B395" s="3" t="s">
        <v>408</v>
      </c>
      <c r="C395" s="14">
        <f>C396</f>
        <v>372669300</v>
      </c>
      <c r="D395" s="14">
        <f>D396</f>
        <v>339981382.98000002</v>
      </c>
      <c r="E395" s="17">
        <f t="shared" si="4"/>
        <v>91.228706786418954</v>
      </c>
    </row>
    <row r="396" spans="1:5" s="10" customFormat="1" ht="81" customHeight="1" x14ac:dyDescent="0.3">
      <c r="A396" s="2" t="s">
        <v>316</v>
      </c>
      <c r="B396" s="3" t="s">
        <v>144</v>
      </c>
      <c r="C396" s="14">
        <v>372669300</v>
      </c>
      <c r="D396" s="14">
        <v>339981382.98000002</v>
      </c>
      <c r="E396" s="17">
        <f t="shared" si="4"/>
        <v>91.228706786418954</v>
      </c>
    </row>
    <row r="397" spans="1:5" s="10" customFormat="1" ht="31.2" x14ac:dyDescent="0.3">
      <c r="A397" s="2" t="s">
        <v>317</v>
      </c>
      <c r="B397" s="3" t="s">
        <v>24</v>
      </c>
      <c r="C397" s="14">
        <v>89958500</v>
      </c>
      <c r="D397" s="14">
        <v>48995054.100000001</v>
      </c>
      <c r="E397" s="17">
        <f t="shared" ref="E397:E480" si="6">D397/C397*100</f>
        <v>54.464062984598463</v>
      </c>
    </row>
    <row r="398" spans="1:5" x14ac:dyDescent="0.3">
      <c r="A398" s="19" t="s">
        <v>318</v>
      </c>
      <c r="B398" s="20" t="s">
        <v>0</v>
      </c>
      <c r="C398" s="13">
        <f>C400+C401+C402+C404+C405+C408+C410+C411+C413+C414+C415+C416+C418+C420+C421+C423+C424+C426+C428+C430+C432+C434</f>
        <v>7820448533</v>
      </c>
      <c r="D398" s="13">
        <f>D399+D400+D401+D402+D404+D405+D407+D408+D410+D411+D413+D414+D415+D416+D418+D420+D421+D423+D424+D426+D428+D430+D432+D434+D436</f>
        <v>3020496973.3399997</v>
      </c>
      <c r="E398" s="18">
        <f t="shared" si="6"/>
        <v>38.623065679601218</v>
      </c>
    </row>
    <row r="399" spans="1:5" ht="156" x14ac:dyDescent="0.3">
      <c r="A399" s="2" t="s">
        <v>968</v>
      </c>
      <c r="B399" s="3" t="s">
        <v>967</v>
      </c>
      <c r="C399" s="14">
        <v>0</v>
      </c>
      <c r="D399" s="14">
        <v>26880000</v>
      </c>
      <c r="E399" s="17"/>
    </row>
    <row r="400" spans="1:5" ht="46.8" x14ac:dyDescent="0.3">
      <c r="A400" s="2" t="s">
        <v>319</v>
      </c>
      <c r="B400" s="3" t="s">
        <v>153</v>
      </c>
      <c r="C400" s="14">
        <v>15141000</v>
      </c>
      <c r="D400" s="14">
        <v>6164490.5599999996</v>
      </c>
      <c r="E400" s="17">
        <f t="shared" si="6"/>
        <v>40.713893137837658</v>
      </c>
    </row>
    <row r="401" spans="1:5" ht="48.6" customHeight="1" x14ac:dyDescent="0.3">
      <c r="A401" s="2" t="s">
        <v>320</v>
      </c>
      <c r="B401" s="21" t="s">
        <v>678</v>
      </c>
      <c r="C401" s="14">
        <v>7262800</v>
      </c>
      <c r="D401" s="14">
        <v>2176278.2799999998</v>
      </c>
      <c r="E401" s="17">
        <f t="shared" si="6"/>
        <v>29.964728203998455</v>
      </c>
    </row>
    <row r="402" spans="1:5" ht="31.2" x14ac:dyDescent="0.3">
      <c r="A402" s="2" t="s">
        <v>409</v>
      </c>
      <c r="B402" s="3" t="s">
        <v>410</v>
      </c>
      <c r="C402" s="14">
        <f>C403</f>
        <v>110852100</v>
      </c>
      <c r="D402" s="14">
        <f>D403</f>
        <v>110326926.53</v>
      </c>
      <c r="E402" s="17">
        <f t="shared" si="6"/>
        <v>99.526239493884191</v>
      </c>
    </row>
    <row r="403" spans="1:5" ht="46.8" x14ac:dyDescent="0.3">
      <c r="A403" s="2" t="s">
        <v>321</v>
      </c>
      <c r="B403" s="3" t="s">
        <v>25</v>
      </c>
      <c r="C403" s="14">
        <v>110852100</v>
      </c>
      <c r="D403" s="14">
        <v>110326926.53</v>
      </c>
      <c r="E403" s="17">
        <f t="shared" si="6"/>
        <v>99.526239493884191</v>
      </c>
    </row>
    <row r="404" spans="1:5" ht="46.8" x14ac:dyDescent="0.3">
      <c r="A404" s="2" t="s">
        <v>322</v>
      </c>
      <c r="B404" s="3" t="s">
        <v>536</v>
      </c>
      <c r="C404" s="14">
        <v>62899600</v>
      </c>
      <c r="D404" s="14">
        <v>61921268.140000001</v>
      </c>
      <c r="E404" s="17">
        <f t="shared" si="6"/>
        <v>98.444613542852423</v>
      </c>
    </row>
    <row r="405" spans="1:5" ht="35.25" customHeight="1" x14ac:dyDescent="0.3">
      <c r="A405" s="2" t="s">
        <v>411</v>
      </c>
      <c r="B405" s="3" t="s">
        <v>412</v>
      </c>
      <c r="C405" s="14">
        <f>C406</f>
        <v>84745300</v>
      </c>
      <c r="D405" s="14">
        <f>D406</f>
        <v>64653375</v>
      </c>
      <c r="E405" s="17">
        <f t="shared" si="6"/>
        <v>76.291399051038823</v>
      </c>
    </row>
    <row r="406" spans="1:5" ht="46.8" x14ac:dyDescent="0.3">
      <c r="A406" s="2" t="s">
        <v>323</v>
      </c>
      <c r="B406" s="3" t="s">
        <v>26</v>
      </c>
      <c r="C406" s="14">
        <v>84745300</v>
      </c>
      <c r="D406" s="14">
        <v>64653375</v>
      </c>
      <c r="E406" s="17">
        <f t="shared" si="6"/>
        <v>76.291399051038823</v>
      </c>
    </row>
    <row r="407" spans="1:5" ht="46.8" x14ac:dyDescent="0.3">
      <c r="A407" s="2" t="s">
        <v>970</v>
      </c>
      <c r="B407" s="3" t="s">
        <v>969</v>
      </c>
      <c r="C407" s="14">
        <v>0</v>
      </c>
      <c r="D407" s="14">
        <v>63000</v>
      </c>
      <c r="E407" s="17"/>
    </row>
    <row r="408" spans="1:5" ht="156" x14ac:dyDescent="0.3">
      <c r="A408" s="2" t="s">
        <v>413</v>
      </c>
      <c r="B408" s="3" t="s">
        <v>537</v>
      </c>
      <c r="C408" s="14">
        <f>C409</f>
        <v>3959200</v>
      </c>
      <c r="D408" s="14">
        <f>D409</f>
        <v>1734133</v>
      </c>
      <c r="E408" s="17">
        <f t="shared" si="6"/>
        <v>43.800085875934528</v>
      </c>
    </row>
    <row r="409" spans="1:5" ht="156" x14ac:dyDescent="0.3">
      <c r="A409" s="2" t="s">
        <v>324</v>
      </c>
      <c r="B409" s="3" t="s">
        <v>538</v>
      </c>
      <c r="C409" s="14">
        <v>3959200</v>
      </c>
      <c r="D409" s="14">
        <v>1734133</v>
      </c>
      <c r="E409" s="17">
        <f t="shared" si="6"/>
        <v>43.800085875934528</v>
      </c>
    </row>
    <row r="410" spans="1:5" ht="46.8" x14ac:dyDescent="0.3">
      <c r="A410" s="2" t="s">
        <v>539</v>
      </c>
      <c r="B410" s="3" t="s">
        <v>145</v>
      </c>
      <c r="C410" s="14">
        <v>11333</v>
      </c>
      <c r="D410" s="14">
        <v>30333</v>
      </c>
      <c r="E410" s="17">
        <f t="shared" si="6"/>
        <v>267.65198976440485</v>
      </c>
    </row>
    <row r="411" spans="1:5" ht="31.2" x14ac:dyDescent="0.3">
      <c r="A411" s="2" t="s">
        <v>681</v>
      </c>
      <c r="B411" s="3" t="s">
        <v>679</v>
      </c>
      <c r="C411" s="14">
        <f>C412</f>
        <v>22524700</v>
      </c>
      <c r="D411" s="14">
        <f>D412</f>
        <v>22524700</v>
      </c>
      <c r="E411" s="17">
        <f t="shared" si="6"/>
        <v>100</v>
      </c>
    </row>
    <row r="412" spans="1:5" ht="46.8" x14ac:dyDescent="0.3">
      <c r="A412" s="2" t="s">
        <v>681</v>
      </c>
      <c r="B412" s="3" t="s">
        <v>680</v>
      </c>
      <c r="C412" s="14">
        <v>22524700</v>
      </c>
      <c r="D412" s="14">
        <v>22524700</v>
      </c>
      <c r="E412" s="17">
        <f t="shared" si="6"/>
        <v>100</v>
      </c>
    </row>
    <row r="413" spans="1:5" ht="46.8" x14ac:dyDescent="0.3">
      <c r="A413" s="2" t="s">
        <v>889</v>
      </c>
      <c r="B413" s="3" t="s">
        <v>886</v>
      </c>
      <c r="C413" s="14">
        <v>2713300</v>
      </c>
      <c r="D413" s="14">
        <v>0</v>
      </c>
      <c r="E413" s="17">
        <f t="shared" si="6"/>
        <v>0</v>
      </c>
    </row>
    <row r="414" spans="1:5" ht="62.4" x14ac:dyDescent="0.3">
      <c r="A414" s="2" t="s">
        <v>890</v>
      </c>
      <c r="B414" s="3" t="s">
        <v>887</v>
      </c>
      <c r="C414" s="14">
        <v>33256100</v>
      </c>
      <c r="D414" s="14">
        <v>0</v>
      </c>
      <c r="E414" s="17">
        <f t="shared" si="6"/>
        <v>0</v>
      </c>
    </row>
    <row r="415" spans="1:5" ht="62.4" x14ac:dyDescent="0.3">
      <c r="A415" s="2" t="s">
        <v>891</v>
      </c>
      <c r="B415" s="3" t="s">
        <v>888</v>
      </c>
      <c r="C415" s="14">
        <v>14862600</v>
      </c>
      <c r="D415" s="14">
        <v>6963093.2800000003</v>
      </c>
      <c r="E415" s="17">
        <f t="shared" si="6"/>
        <v>46.849765720667982</v>
      </c>
    </row>
    <row r="416" spans="1:5" ht="93.6" x14ac:dyDescent="0.3">
      <c r="A416" s="2" t="s">
        <v>550</v>
      </c>
      <c r="B416" s="3" t="s">
        <v>892</v>
      </c>
      <c r="C416" s="14">
        <f>C417</f>
        <v>576916200</v>
      </c>
      <c r="D416" s="14">
        <f>D417</f>
        <v>336006632</v>
      </c>
      <c r="E416" s="17">
        <f t="shared" si="6"/>
        <v>58.241843789444637</v>
      </c>
    </row>
    <row r="417" spans="1:5" ht="93.6" x14ac:dyDescent="0.3">
      <c r="A417" s="2" t="s">
        <v>551</v>
      </c>
      <c r="B417" s="3" t="s">
        <v>893</v>
      </c>
      <c r="C417" s="14">
        <v>576916200</v>
      </c>
      <c r="D417" s="14">
        <v>336006632</v>
      </c>
      <c r="E417" s="17">
        <f t="shared" si="6"/>
        <v>58.241843789444637</v>
      </c>
    </row>
    <row r="418" spans="1:5" ht="109.2" x14ac:dyDescent="0.3">
      <c r="A418" s="2" t="s">
        <v>682</v>
      </c>
      <c r="B418" s="3" t="s">
        <v>684</v>
      </c>
      <c r="C418" s="14">
        <f>C419</f>
        <v>62391800</v>
      </c>
      <c r="D418" s="14">
        <f>D419</f>
        <v>40195700</v>
      </c>
      <c r="E418" s="17">
        <f t="shared" si="6"/>
        <v>64.424651957468768</v>
      </c>
    </row>
    <row r="419" spans="1:5" ht="109.2" x14ac:dyDescent="0.3">
      <c r="A419" s="2" t="s">
        <v>683</v>
      </c>
      <c r="B419" s="3" t="s">
        <v>685</v>
      </c>
      <c r="C419" s="14">
        <v>62391800</v>
      </c>
      <c r="D419" s="14">
        <v>40195700</v>
      </c>
      <c r="E419" s="17">
        <f t="shared" si="6"/>
        <v>64.424651957468768</v>
      </c>
    </row>
    <row r="420" spans="1:5" ht="68.400000000000006" customHeight="1" x14ac:dyDescent="0.3">
      <c r="A420" s="2" t="s">
        <v>747</v>
      </c>
      <c r="B420" s="3" t="s">
        <v>748</v>
      </c>
      <c r="C420" s="14">
        <v>382042100</v>
      </c>
      <c r="D420" s="14">
        <v>766378004.63</v>
      </c>
      <c r="E420" s="17">
        <f t="shared" si="6"/>
        <v>200.60040624580381</v>
      </c>
    </row>
    <row r="421" spans="1:5" ht="62.4" x14ac:dyDescent="0.3">
      <c r="A421" s="2" t="s">
        <v>894</v>
      </c>
      <c r="B421" s="3" t="s">
        <v>896</v>
      </c>
      <c r="C421" s="14">
        <f>C422</f>
        <v>55293100</v>
      </c>
      <c r="D421" s="14">
        <f>D422</f>
        <v>0</v>
      </c>
      <c r="E421" s="17">
        <f t="shared" si="6"/>
        <v>0</v>
      </c>
    </row>
    <row r="422" spans="1:5" ht="68.400000000000006" customHeight="1" x14ac:dyDescent="0.3">
      <c r="A422" s="2" t="s">
        <v>895</v>
      </c>
      <c r="B422" s="3" t="s">
        <v>897</v>
      </c>
      <c r="C422" s="14">
        <v>55293100</v>
      </c>
      <c r="D422" s="14">
        <v>0</v>
      </c>
      <c r="E422" s="17">
        <f t="shared" si="6"/>
        <v>0</v>
      </c>
    </row>
    <row r="423" spans="1:5" ht="156" x14ac:dyDescent="0.3">
      <c r="A423" s="2" t="s">
        <v>732</v>
      </c>
      <c r="B423" s="3" t="s">
        <v>898</v>
      </c>
      <c r="C423" s="14">
        <v>2283500</v>
      </c>
      <c r="D423" s="14">
        <v>0</v>
      </c>
      <c r="E423" s="17">
        <f t="shared" si="6"/>
        <v>0</v>
      </c>
    </row>
    <row r="424" spans="1:5" ht="46.8" x14ac:dyDescent="0.3">
      <c r="A424" s="2" t="s">
        <v>899</v>
      </c>
      <c r="B424" s="3" t="s">
        <v>901</v>
      </c>
      <c r="C424" s="14">
        <f>C425</f>
        <v>150000000</v>
      </c>
      <c r="D424" s="14">
        <f>D425</f>
        <v>22013085.359999999</v>
      </c>
      <c r="E424" s="17">
        <f t="shared" si="6"/>
        <v>14.67539024</v>
      </c>
    </row>
    <row r="425" spans="1:5" ht="62.4" x14ac:dyDescent="0.3">
      <c r="A425" s="2" t="s">
        <v>900</v>
      </c>
      <c r="B425" s="3" t="s">
        <v>902</v>
      </c>
      <c r="C425" s="14">
        <v>150000000</v>
      </c>
      <c r="D425" s="14">
        <v>22013085.359999999</v>
      </c>
      <c r="E425" s="17">
        <f t="shared" si="6"/>
        <v>14.67539024</v>
      </c>
    </row>
    <row r="426" spans="1:5" ht="46.8" x14ac:dyDescent="0.3">
      <c r="A426" s="2" t="s">
        <v>414</v>
      </c>
      <c r="B426" s="3" t="s">
        <v>415</v>
      </c>
      <c r="C426" s="14">
        <f>C427</f>
        <v>5823721900</v>
      </c>
      <c r="D426" s="14">
        <f>D427</f>
        <v>1378023284.25</v>
      </c>
      <c r="E426" s="17">
        <f t="shared" si="6"/>
        <v>23.662243972364134</v>
      </c>
    </row>
    <row r="427" spans="1:5" ht="46.8" x14ac:dyDescent="0.3">
      <c r="A427" s="2" t="s">
        <v>325</v>
      </c>
      <c r="B427" s="3" t="s">
        <v>146</v>
      </c>
      <c r="C427" s="14">
        <v>5823721900</v>
      </c>
      <c r="D427" s="14">
        <v>1378023284.25</v>
      </c>
      <c r="E427" s="17">
        <f t="shared" si="6"/>
        <v>23.662243972364134</v>
      </c>
    </row>
    <row r="428" spans="1:5" ht="31.2" x14ac:dyDescent="0.3">
      <c r="A428" s="2" t="s">
        <v>451</v>
      </c>
      <c r="B428" s="3" t="s">
        <v>453</v>
      </c>
      <c r="C428" s="14">
        <f>C429</f>
        <v>300000</v>
      </c>
      <c r="D428" s="14">
        <f>D429</f>
        <v>300000</v>
      </c>
      <c r="E428" s="17">
        <f t="shared" si="6"/>
        <v>100</v>
      </c>
    </row>
    <row r="429" spans="1:5" ht="31.2" x14ac:dyDescent="0.3">
      <c r="A429" s="2" t="s">
        <v>452</v>
      </c>
      <c r="B429" s="3" t="s">
        <v>454</v>
      </c>
      <c r="C429" s="14">
        <v>300000</v>
      </c>
      <c r="D429" s="14">
        <v>300000</v>
      </c>
      <c r="E429" s="17">
        <f t="shared" si="6"/>
        <v>100</v>
      </c>
    </row>
    <row r="430" spans="1:5" ht="37.200000000000003" customHeight="1" x14ac:dyDescent="0.3">
      <c r="A430" s="2" t="s">
        <v>597</v>
      </c>
      <c r="B430" s="3" t="s">
        <v>595</v>
      </c>
      <c r="C430" s="14">
        <f>C431</f>
        <v>5000000</v>
      </c>
      <c r="D430" s="14">
        <f>D431</f>
        <v>5000000</v>
      </c>
      <c r="E430" s="17">
        <f t="shared" si="6"/>
        <v>100</v>
      </c>
    </row>
    <row r="431" spans="1:5" ht="37.200000000000003" customHeight="1" x14ac:dyDescent="0.3">
      <c r="A431" s="2" t="s">
        <v>598</v>
      </c>
      <c r="B431" s="3" t="s">
        <v>596</v>
      </c>
      <c r="C431" s="14">
        <v>5000000</v>
      </c>
      <c r="D431" s="14">
        <v>5000000</v>
      </c>
      <c r="E431" s="17">
        <f t="shared" si="6"/>
        <v>100</v>
      </c>
    </row>
    <row r="432" spans="1:5" ht="50.25" customHeight="1" x14ac:dyDescent="0.3">
      <c r="A432" s="2" t="s">
        <v>416</v>
      </c>
      <c r="B432" s="3" t="s">
        <v>417</v>
      </c>
      <c r="C432" s="14">
        <f>C433</f>
        <v>148200</v>
      </c>
      <c r="D432" s="14">
        <f>D433</f>
        <v>99671.4</v>
      </c>
      <c r="E432" s="17">
        <f t="shared" si="6"/>
        <v>67.254655870445347</v>
      </c>
    </row>
    <row r="433" spans="1:5" ht="62.4" x14ac:dyDescent="0.3">
      <c r="A433" s="2" t="s">
        <v>326</v>
      </c>
      <c r="B433" s="3" t="s">
        <v>27</v>
      </c>
      <c r="C433" s="14">
        <v>148200</v>
      </c>
      <c r="D433" s="14">
        <v>99671.4</v>
      </c>
      <c r="E433" s="17">
        <f t="shared" si="6"/>
        <v>67.254655870445347</v>
      </c>
    </row>
    <row r="434" spans="1:5" ht="46.8" x14ac:dyDescent="0.3">
      <c r="A434" s="2" t="s">
        <v>688</v>
      </c>
      <c r="B434" s="3" t="s">
        <v>686</v>
      </c>
      <c r="C434" s="14">
        <f>C435</f>
        <v>404123700</v>
      </c>
      <c r="D434" s="14">
        <f>D435</f>
        <v>149893324.22999999</v>
      </c>
      <c r="E434" s="17">
        <f t="shared" si="6"/>
        <v>37.090951169159339</v>
      </c>
    </row>
    <row r="435" spans="1:5" ht="62.4" x14ac:dyDescent="0.3">
      <c r="A435" s="2" t="s">
        <v>689</v>
      </c>
      <c r="B435" s="3" t="s">
        <v>687</v>
      </c>
      <c r="C435" s="14">
        <v>404123700</v>
      </c>
      <c r="D435" s="14">
        <v>149893324.22999999</v>
      </c>
      <c r="E435" s="17">
        <f t="shared" si="6"/>
        <v>37.090951169159339</v>
      </c>
    </row>
    <row r="436" spans="1:5" ht="31.2" x14ac:dyDescent="0.3">
      <c r="A436" s="2" t="s">
        <v>973</v>
      </c>
      <c r="B436" s="3" t="s">
        <v>971</v>
      </c>
      <c r="C436" s="14">
        <v>0</v>
      </c>
      <c r="D436" s="14">
        <f>D437</f>
        <v>19149673.68</v>
      </c>
      <c r="E436" s="17"/>
    </row>
    <row r="437" spans="1:5" ht="37.200000000000003" customHeight="1" x14ac:dyDescent="0.3">
      <c r="A437" s="2" t="s">
        <v>974</v>
      </c>
      <c r="B437" s="3" t="s">
        <v>972</v>
      </c>
      <c r="C437" s="14">
        <v>0</v>
      </c>
      <c r="D437" s="14">
        <v>19149673.68</v>
      </c>
      <c r="E437" s="17"/>
    </row>
    <row r="438" spans="1:5" ht="18" customHeight="1" x14ac:dyDescent="0.3">
      <c r="A438" s="19" t="s">
        <v>327</v>
      </c>
      <c r="B438" s="20" t="s">
        <v>28</v>
      </c>
      <c r="C438" s="13">
        <f>C439</f>
        <v>273208159.75999999</v>
      </c>
      <c r="D438" s="13">
        <f>D439</f>
        <v>-44731494.880000003</v>
      </c>
      <c r="E438" s="18"/>
    </row>
    <row r="439" spans="1:5" ht="31.2" x14ac:dyDescent="0.3">
      <c r="A439" s="2" t="s">
        <v>427</v>
      </c>
      <c r="B439" s="15" t="s">
        <v>418</v>
      </c>
      <c r="C439" s="14">
        <f>C440+C441+C442</f>
        <v>273208159.75999999</v>
      </c>
      <c r="D439" s="14">
        <f>D440+D441+D442</f>
        <v>-44731494.880000003</v>
      </c>
      <c r="E439" s="17"/>
    </row>
    <row r="440" spans="1:5" ht="78" x14ac:dyDescent="0.3">
      <c r="A440" s="2" t="s">
        <v>328</v>
      </c>
      <c r="B440" s="3" t="s">
        <v>903</v>
      </c>
      <c r="C440" s="14">
        <v>229694037.49000001</v>
      </c>
      <c r="D440" s="14">
        <v>36085201.850000001</v>
      </c>
      <c r="E440" s="17">
        <f t="shared" si="6"/>
        <v>15.710116920893521</v>
      </c>
    </row>
    <row r="441" spans="1:5" ht="46.8" x14ac:dyDescent="0.3">
      <c r="A441" s="2" t="s">
        <v>906</v>
      </c>
      <c r="B441" s="3" t="s">
        <v>904</v>
      </c>
      <c r="C441" s="14">
        <v>225400000</v>
      </c>
      <c r="D441" s="14">
        <v>0</v>
      </c>
      <c r="E441" s="17">
        <f t="shared" si="6"/>
        <v>0</v>
      </c>
    </row>
    <row r="442" spans="1:5" ht="31.2" x14ac:dyDescent="0.3">
      <c r="A442" s="2" t="s">
        <v>907</v>
      </c>
      <c r="B442" s="3" t="s">
        <v>905</v>
      </c>
      <c r="C442" s="14">
        <v>-181885877.72999999</v>
      </c>
      <c r="D442" s="14">
        <v>-80816696.730000004</v>
      </c>
      <c r="E442" s="17">
        <f t="shared" si="6"/>
        <v>44.432639707172946</v>
      </c>
    </row>
    <row r="443" spans="1:5" x14ac:dyDescent="0.3">
      <c r="A443" s="19" t="s">
        <v>908</v>
      </c>
      <c r="B443" s="20" t="s">
        <v>692</v>
      </c>
      <c r="C443" s="13">
        <f>C444</f>
        <v>15000000</v>
      </c>
      <c r="D443" s="13">
        <f>D444</f>
        <v>0</v>
      </c>
      <c r="E443" s="18">
        <f t="shared" si="6"/>
        <v>0</v>
      </c>
    </row>
    <row r="444" spans="1:5" ht="31.2" x14ac:dyDescent="0.3">
      <c r="A444" s="2" t="s">
        <v>693</v>
      </c>
      <c r="B444" s="3" t="s">
        <v>690</v>
      </c>
      <c r="C444" s="14">
        <f>C445</f>
        <v>15000000</v>
      </c>
      <c r="D444" s="14">
        <f>D445</f>
        <v>0</v>
      </c>
      <c r="E444" s="17">
        <f t="shared" si="6"/>
        <v>0</v>
      </c>
    </row>
    <row r="445" spans="1:5" ht="31.2" x14ac:dyDescent="0.3">
      <c r="A445" s="2" t="s">
        <v>694</v>
      </c>
      <c r="B445" s="3" t="s">
        <v>691</v>
      </c>
      <c r="C445" s="14">
        <v>15000000</v>
      </c>
      <c r="D445" s="14">
        <v>0</v>
      </c>
      <c r="E445" s="17">
        <f t="shared" si="6"/>
        <v>0</v>
      </c>
    </row>
    <row r="446" spans="1:5" x14ac:dyDescent="0.3">
      <c r="A446" s="19" t="s">
        <v>909</v>
      </c>
      <c r="B446" s="20" t="s">
        <v>914</v>
      </c>
      <c r="C446" s="13">
        <f>C447</f>
        <v>10920650</v>
      </c>
      <c r="D446" s="13">
        <f>D447</f>
        <v>10920650</v>
      </c>
      <c r="E446" s="18">
        <f t="shared" si="6"/>
        <v>100</v>
      </c>
    </row>
    <row r="447" spans="1:5" x14ac:dyDescent="0.3">
      <c r="A447" s="2" t="s">
        <v>910</v>
      </c>
      <c r="B447" s="3" t="s">
        <v>912</v>
      </c>
      <c r="C447" s="14">
        <f>C448</f>
        <v>10920650</v>
      </c>
      <c r="D447" s="14">
        <f>D448</f>
        <v>10920650</v>
      </c>
      <c r="E447" s="17">
        <f t="shared" si="6"/>
        <v>100</v>
      </c>
    </row>
    <row r="448" spans="1:5" ht="62.4" x14ac:dyDescent="0.3">
      <c r="A448" s="2" t="s">
        <v>911</v>
      </c>
      <c r="B448" s="3" t="s">
        <v>913</v>
      </c>
      <c r="C448" s="14">
        <v>10920650</v>
      </c>
      <c r="D448" s="14">
        <v>10920650</v>
      </c>
      <c r="E448" s="17">
        <f t="shared" si="6"/>
        <v>100</v>
      </c>
    </row>
    <row r="449" spans="1:5" ht="62.4" x14ac:dyDescent="0.3">
      <c r="A449" s="19" t="s">
        <v>423</v>
      </c>
      <c r="B449" s="16" t="s">
        <v>923</v>
      </c>
      <c r="C449" s="13">
        <f>C450</f>
        <v>434351.48000000004</v>
      </c>
      <c r="D449" s="13">
        <f>D450</f>
        <v>92474758.489999995</v>
      </c>
      <c r="E449" s="18">
        <f t="shared" si="6"/>
        <v>21290.305834804563</v>
      </c>
    </row>
    <row r="450" spans="1:5" ht="66.75" customHeight="1" x14ac:dyDescent="0.3">
      <c r="A450" s="2" t="s">
        <v>424</v>
      </c>
      <c r="B450" s="15" t="s">
        <v>425</v>
      </c>
      <c r="C450" s="14">
        <f>C451</f>
        <v>434351.48000000004</v>
      </c>
      <c r="D450" s="14">
        <f>D451</f>
        <v>92474758.489999995</v>
      </c>
      <c r="E450" s="17">
        <f t="shared" si="6"/>
        <v>21290.305834804563</v>
      </c>
    </row>
    <row r="451" spans="1:5" ht="62.4" x14ac:dyDescent="0.3">
      <c r="A451" s="2" t="s">
        <v>428</v>
      </c>
      <c r="B451" s="15" t="s">
        <v>429</v>
      </c>
      <c r="C451" s="14">
        <f>C452+C456+C457+C459+C461+C462+C463</f>
        <v>434351.48000000004</v>
      </c>
      <c r="D451" s="14">
        <f>D452+D456+D457+D458+D459+D460+D461+D462+D463</f>
        <v>92474758.489999995</v>
      </c>
      <c r="E451" s="17">
        <f t="shared" si="6"/>
        <v>21290.305834804563</v>
      </c>
    </row>
    <row r="452" spans="1:5" ht="31.2" x14ac:dyDescent="0.3">
      <c r="A452" s="2" t="s">
        <v>430</v>
      </c>
      <c r="B452" s="15" t="s">
        <v>419</v>
      </c>
      <c r="C452" s="14">
        <f>C453+C454+C455</f>
        <v>0</v>
      </c>
      <c r="D452" s="14">
        <f>D453+D454+D455</f>
        <v>41903467.489999995</v>
      </c>
      <c r="E452" s="17"/>
    </row>
    <row r="453" spans="1:5" ht="31.2" x14ac:dyDescent="0.3">
      <c r="A453" s="2" t="s">
        <v>431</v>
      </c>
      <c r="B453" s="15" t="s">
        <v>420</v>
      </c>
      <c r="C453" s="14">
        <v>0</v>
      </c>
      <c r="D453" s="14">
        <v>25297670.329999998</v>
      </c>
      <c r="E453" s="17"/>
    </row>
    <row r="454" spans="1:5" ht="31.2" x14ac:dyDescent="0.3">
      <c r="A454" s="2" t="s">
        <v>432</v>
      </c>
      <c r="B454" s="15" t="s">
        <v>421</v>
      </c>
      <c r="C454" s="14">
        <v>0</v>
      </c>
      <c r="D454" s="14">
        <v>5339858.76</v>
      </c>
      <c r="E454" s="17"/>
    </row>
    <row r="455" spans="1:5" ht="31.2" x14ac:dyDescent="0.3">
      <c r="A455" s="2" t="s">
        <v>433</v>
      </c>
      <c r="B455" s="15" t="s">
        <v>422</v>
      </c>
      <c r="C455" s="14">
        <v>0</v>
      </c>
      <c r="D455" s="14">
        <v>11265938.4</v>
      </c>
      <c r="E455" s="17"/>
    </row>
    <row r="456" spans="1:5" ht="46.8" x14ac:dyDescent="0.3">
      <c r="A456" s="2" t="s">
        <v>915</v>
      </c>
      <c r="B456" s="15" t="s">
        <v>916</v>
      </c>
      <c r="C456" s="14">
        <v>425222.89</v>
      </c>
      <c r="D456" s="14">
        <v>429532.93</v>
      </c>
      <c r="E456" s="17">
        <f t="shared" si="6"/>
        <v>101.01359548165433</v>
      </c>
    </row>
    <row r="457" spans="1:5" ht="46.8" x14ac:dyDescent="0.3">
      <c r="A457" s="2" t="s">
        <v>695</v>
      </c>
      <c r="B457" s="15" t="s">
        <v>696</v>
      </c>
      <c r="C457" s="14">
        <v>9128.59</v>
      </c>
      <c r="D457" s="14">
        <v>36347.550000000003</v>
      </c>
      <c r="E457" s="17">
        <f t="shared" si="6"/>
        <v>398.17266412447049</v>
      </c>
    </row>
    <row r="458" spans="1:5" ht="46.8" x14ac:dyDescent="0.3">
      <c r="A458" s="2" t="s">
        <v>976</v>
      </c>
      <c r="B458" s="15" t="s">
        <v>975</v>
      </c>
      <c r="C458" s="14">
        <v>0</v>
      </c>
      <c r="D458" s="14">
        <v>547.5</v>
      </c>
      <c r="E458" s="17"/>
    </row>
    <row r="459" spans="1:5" ht="46.8" x14ac:dyDescent="0.3">
      <c r="A459" s="2" t="s">
        <v>917</v>
      </c>
      <c r="B459" s="15" t="s">
        <v>920</v>
      </c>
      <c r="C459" s="14">
        <v>0</v>
      </c>
      <c r="D459" s="14">
        <v>6462298.5700000003</v>
      </c>
      <c r="E459" s="17"/>
    </row>
    <row r="460" spans="1:5" ht="93.6" x14ac:dyDescent="0.3">
      <c r="A460" s="2" t="s">
        <v>977</v>
      </c>
      <c r="B460" s="15" t="s">
        <v>978</v>
      </c>
      <c r="C460" s="14">
        <v>0</v>
      </c>
      <c r="D460" s="14">
        <v>158550.09</v>
      </c>
      <c r="E460" s="17"/>
    </row>
    <row r="461" spans="1:5" ht="62.4" x14ac:dyDescent="0.3">
      <c r="A461" s="2" t="s">
        <v>918</v>
      </c>
      <c r="B461" s="15" t="s">
        <v>921</v>
      </c>
      <c r="C461" s="14">
        <v>0</v>
      </c>
      <c r="D461" s="14">
        <v>10034233.51</v>
      </c>
      <c r="E461" s="17"/>
    </row>
    <row r="462" spans="1:5" ht="62.4" x14ac:dyDescent="0.3">
      <c r="A462" s="2" t="s">
        <v>919</v>
      </c>
      <c r="B462" s="15" t="s">
        <v>922</v>
      </c>
      <c r="C462" s="14">
        <v>0</v>
      </c>
      <c r="D462" s="14">
        <v>2018.52</v>
      </c>
      <c r="E462" s="17"/>
    </row>
    <row r="463" spans="1:5" ht="52.8" customHeight="1" x14ac:dyDescent="0.3">
      <c r="A463" s="2" t="s">
        <v>434</v>
      </c>
      <c r="B463" s="15" t="s">
        <v>599</v>
      </c>
      <c r="C463" s="14">
        <v>0</v>
      </c>
      <c r="D463" s="14">
        <v>33447762.329999998</v>
      </c>
      <c r="E463" s="17"/>
    </row>
    <row r="464" spans="1:5" ht="46.8" x14ac:dyDescent="0.3">
      <c r="A464" s="19" t="s">
        <v>329</v>
      </c>
      <c r="B464" s="20" t="s">
        <v>137</v>
      </c>
      <c r="C464" s="13">
        <f>C465</f>
        <v>-30799002.869999997</v>
      </c>
      <c r="D464" s="13">
        <f>D465</f>
        <v>-60888757.030000009</v>
      </c>
      <c r="E464" s="18">
        <f t="shared" si="6"/>
        <v>197.69716989542269</v>
      </c>
    </row>
    <row r="465" spans="1:5" ht="34.799999999999997" customHeight="1" x14ac:dyDescent="0.3">
      <c r="A465" s="2" t="s">
        <v>435</v>
      </c>
      <c r="B465" s="3" t="s">
        <v>436</v>
      </c>
      <c r="C465" s="14">
        <f>SUM(C467:C501)</f>
        <v>-30799002.869999997</v>
      </c>
      <c r="D465" s="14">
        <f>SUM(D466:D501)</f>
        <v>-60888757.030000009</v>
      </c>
      <c r="E465" s="17">
        <f t="shared" si="6"/>
        <v>197.69716989542269</v>
      </c>
    </row>
    <row r="466" spans="1:5" ht="46.8" x14ac:dyDescent="0.3">
      <c r="A466" s="2" t="s">
        <v>979</v>
      </c>
      <c r="B466" s="3" t="s">
        <v>980</v>
      </c>
      <c r="C466" s="14">
        <v>0</v>
      </c>
      <c r="D466" s="14">
        <v>-161059.35</v>
      </c>
      <c r="E466" s="17"/>
    </row>
    <row r="467" spans="1:5" ht="93.6" x14ac:dyDescent="0.3">
      <c r="A467" s="2" t="s">
        <v>733</v>
      </c>
      <c r="B467" s="3" t="s">
        <v>734</v>
      </c>
      <c r="C467" s="14">
        <v>0</v>
      </c>
      <c r="D467" s="14">
        <v>-612772.85</v>
      </c>
      <c r="E467" s="17">
        <v>0</v>
      </c>
    </row>
    <row r="468" spans="1:5" ht="31.2" x14ac:dyDescent="0.3">
      <c r="A468" s="2" t="s">
        <v>924</v>
      </c>
      <c r="B468" s="3" t="s">
        <v>925</v>
      </c>
      <c r="C468" s="14">
        <v>-425222.89</v>
      </c>
      <c r="D468" s="14">
        <v>-425222.89</v>
      </c>
      <c r="E468" s="17">
        <f t="shared" si="6"/>
        <v>100</v>
      </c>
    </row>
    <row r="469" spans="1:5" ht="39.6" customHeight="1" x14ac:dyDescent="0.3">
      <c r="A469" s="2" t="s">
        <v>735</v>
      </c>
      <c r="B469" s="15" t="s">
        <v>736</v>
      </c>
      <c r="C469" s="14">
        <v>-12259.48</v>
      </c>
      <c r="D469" s="14">
        <v>-12259.48</v>
      </c>
      <c r="E469" s="17">
        <f t="shared" si="6"/>
        <v>100</v>
      </c>
    </row>
    <row r="470" spans="1:5" ht="68.400000000000006" customHeight="1" x14ac:dyDescent="0.3">
      <c r="A470" s="2" t="s">
        <v>601</v>
      </c>
      <c r="B470" s="15" t="s">
        <v>600</v>
      </c>
      <c r="C470" s="14">
        <v>-65.94</v>
      </c>
      <c r="D470" s="14">
        <v>-65.94</v>
      </c>
      <c r="E470" s="17">
        <f t="shared" si="6"/>
        <v>100</v>
      </c>
    </row>
    <row r="471" spans="1:5" ht="62.4" x14ac:dyDescent="0.3">
      <c r="A471" s="2" t="s">
        <v>697</v>
      </c>
      <c r="B471" s="15" t="s">
        <v>698</v>
      </c>
      <c r="C471" s="14">
        <v>-4382244.97</v>
      </c>
      <c r="D471" s="14">
        <v>-4382244.97</v>
      </c>
      <c r="E471" s="17">
        <f t="shared" si="6"/>
        <v>100</v>
      </c>
    </row>
    <row r="472" spans="1:5" ht="46.8" x14ac:dyDescent="0.3">
      <c r="A472" s="2" t="s">
        <v>981</v>
      </c>
      <c r="B472" s="15" t="s">
        <v>982</v>
      </c>
      <c r="C472" s="14">
        <v>0</v>
      </c>
      <c r="D472" s="14">
        <v>-618869</v>
      </c>
      <c r="E472" s="17"/>
    </row>
    <row r="473" spans="1:5" ht="31.2" x14ac:dyDescent="0.3">
      <c r="A473" s="2" t="s">
        <v>617</v>
      </c>
      <c r="B473" s="15" t="s">
        <v>618</v>
      </c>
      <c r="C473" s="14">
        <v>0</v>
      </c>
      <c r="D473" s="14">
        <v>-1.74</v>
      </c>
      <c r="E473" s="17"/>
    </row>
    <row r="474" spans="1:5" ht="31.2" x14ac:dyDescent="0.3">
      <c r="A474" s="2" t="s">
        <v>699</v>
      </c>
      <c r="B474" s="15" t="s">
        <v>700</v>
      </c>
      <c r="C474" s="14">
        <v>-9128.59</v>
      </c>
      <c r="D474" s="14">
        <v>-9128.59</v>
      </c>
      <c r="E474" s="17">
        <f t="shared" si="6"/>
        <v>100</v>
      </c>
    </row>
    <row r="475" spans="1:5" ht="46.8" x14ac:dyDescent="0.3">
      <c r="A475" s="2" t="s">
        <v>983</v>
      </c>
      <c r="B475" s="15" t="s">
        <v>984</v>
      </c>
      <c r="C475" s="14">
        <v>0</v>
      </c>
      <c r="D475" s="14">
        <v>-59529.93</v>
      </c>
      <c r="E475" s="17"/>
    </row>
    <row r="476" spans="1:5" ht="52.2" customHeight="1" x14ac:dyDescent="0.3">
      <c r="A476" s="2" t="s">
        <v>613</v>
      </c>
      <c r="B476" s="15" t="s">
        <v>602</v>
      </c>
      <c r="C476" s="14">
        <v>0</v>
      </c>
      <c r="D476" s="14">
        <v>-507772.08</v>
      </c>
      <c r="E476" s="17"/>
    </row>
    <row r="477" spans="1:5" ht="62.4" x14ac:dyDescent="0.3">
      <c r="A477" s="2" t="s">
        <v>701</v>
      </c>
      <c r="B477" s="15" t="s">
        <v>702</v>
      </c>
      <c r="C477" s="14">
        <v>0</v>
      </c>
      <c r="D477" s="14">
        <v>-2113953.44</v>
      </c>
      <c r="E477" s="17"/>
    </row>
    <row r="478" spans="1:5" ht="31.2" x14ac:dyDescent="0.3">
      <c r="A478" s="2" t="s">
        <v>985</v>
      </c>
      <c r="B478" s="15" t="s">
        <v>986</v>
      </c>
      <c r="C478" s="14">
        <v>0</v>
      </c>
      <c r="D478" s="14">
        <v>-514.65</v>
      </c>
      <c r="E478" s="17"/>
    </row>
    <row r="479" spans="1:5" ht="31.2" x14ac:dyDescent="0.3">
      <c r="A479" s="2" t="s">
        <v>926</v>
      </c>
      <c r="B479" s="15" t="s">
        <v>927</v>
      </c>
      <c r="C479" s="14">
        <v>0</v>
      </c>
      <c r="D479" s="14">
        <v>-6074560.6600000001</v>
      </c>
      <c r="E479" s="17"/>
    </row>
    <row r="480" spans="1:5" ht="62.4" x14ac:dyDescent="0.3">
      <c r="A480" s="2" t="s">
        <v>928</v>
      </c>
      <c r="B480" s="15" t="s">
        <v>929</v>
      </c>
      <c r="C480" s="14">
        <v>-1475538</v>
      </c>
      <c r="D480" s="14">
        <v>-1498484.35</v>
      </c>
      <c r="E480" s="17">
        <f t="shared" si="6"/>
        <v>101.55511752323561</v>
      </c>
    </row>
    <row r="481" spans="1:5" ht="78" x14ac:dyDescent="0.3">
      <c r="A481" s="2" t="s">
        <v>987</v>
      </c>
      <c r="B481" s="15" t="s">
        <v>988</v>
      </c>
      <c r="C481" s="14">
        <v>0</v>
      </c>
      <c r="D481" s="14">
        <v>-13175346.48</v>
      </c>
      <c r="E481" s="17"/>
    </row>
    <row r="482" spans="1:5" ht="31.2" x14ac:dyDescent="0.3">
      <c r="A482" s="2" t="s">
        <v>437</v>
      </c>
      <c r="B482" s="3" t="s">
        <v>438</v>
      </c>
      <c r="C482" s="14">
        <v>0</v>
      </c>
      <c r="D482" s="14">
        <v>-2804.71</v>
      </c>
      <c r="E482" s="17"/>
    </row>
    <row r="483" spans="1:5" ht="54" customHeight="1" x14ac:dyDescent="0.3">
      <c r="A483" s="2" t="s">
        <v>439</v>
      </c>
      <c r="B483" s="3" t="s">
        <v>440</v>
      </c>
      <c r="C483" s="14">
        <v>0</v>
      </c>
      <c r="D483" s="14">
        <v>-1040900.26</v>
      </c>
      <c r="E483" s="17"/>
    </row>
    <row r="484" spans="1:5" ht="31.2" x14ac:dyDescent="0.3">
      <c r="A484" s="2" t="s">
        <v>330</v>
      </c>
      <c r="B484" s="3" t="s">
        <v>147</v>
      </c>
      <c r="C484" s="14">
        <v>-300</v>
      </c>
      <c r="D484" s="14">
        <v>-384326.51</v>
      </c>
      <c r="E484" s="17">
        <f t="shared" ref="E484:E502" si="7">D484/C484*100</f>
        <v>128108.83666666666</v>
      </c>
    </row>
    <row r="485" spans="1:5" ht="62.4" x14ac:dyDescent="0.3">
      <c r="A485" s="2" t="s">
        <v>331</v>
      </c>
      <c r="B485" s="3" t="s">
        <v>138</v>
      </c>
      <c r="C485" s="14">
        <v>-10000</v>
      </c>
      <c r="D485" s="14">
        <v>-463265.77</v>
      </c>
      <c r="E485" s="17">
        <f>D485/C485*100</f>
        <v>4632.6576999999997</v>
      </c>
    </row>
    <row r="486" spans="1:5" ht="31.2" x14ac:dyDescent="0.3">
      <c r="A486" s="2" t="s">
        <v>930</v>
      </c>
      <c r="B486" s="3" t="s">
        <v>931</v>
      </c>
      <c r="C486" s="14">
        <v>0</v>
      </c>
      <c r="D486" s="14">
        <v>-3668</v>
      </c>
      <c r="E486" s="17"/>
    </row>
    <row r="487" spans="1:5" ht="109.2" x14ac:dyDescent="0.3">
      <c r="A487" s="2" t="s">
        <v>441</v>
      </c>
      <c r="B487" s="3" t="s">
        <v>455</v>
      </c>
      <c r="C487" s="14">
        <v>-70</v>
      </c>
      <c r="D487" s="14">
        <v>-6570</v>
      </c>
      <c r="E487" s="17">
        <f>D487/C487*100</f>
        <v>9385.7142857142862</v>
      </c>
    </row>
    <row r="488" spans="1:5" ht="62.4" x14ac:dyDescent="0.3">
      <c r="A488" s="2" t="s">
        <v>541</v>
      </c>
      <c r="B488" s="3" t="s">
        <v>540</v>
      </c>
      <c r="C488" s="14">
        <v>0</v>
      </c>
      <c r="D488" s="14">
        <v>-379.65</v>
      </c>
      <c r="E488" s="17"/>
    </row>
    <row r="489" spans="1:5" ht="46.8" x14ac:dyDescent="0.3">
      <c r="A489" s="2" t="s">
        <v>989</v>
      </c>
      <c r="B489" s="3" t="s">
        <v>990</v>
      </c>
      <c r="C489" s="14">
        <v>0</v>
      </c>
      <c r="D489" s="14">
        <v>-16828.29</v>
      </c>
      <c r="E489" s="17"/>
    </row>
    <row r="490" spans="1:5" ht="101.4" customHeight="1" x14ac:dyDescent="0.3">
      <c r="A490" s="2" t="s">
        <v>932</v>
      </c>
      <c r="B490" s="3" t="s">
        <v>933</v>
      </c>
      <c r="C490" s="14">
        <v>-15625000</v>
      </c>
      <c r="D490" s="14">
        <v>-15650000</v>
      </c>
      <c r="E490" s="17">
        <f t="shared" ref="E490:E500" si="8">D490/C490*100</f>
        <v>100.16000000000001</v>
      </c>
    </row>
    <row r="491" spans="1:5" ht="46.8" x14ac:dyDescent="0.3">
      <c r="A491" s="2" t="s">
        <v>749</v>
      </c>
      <c r="B491" s="3" t="s">
        <v>750</v>
      </c>
      <c r="C491" s="14">
        <v>0</v>
      </c>
      <c r="D491" s="14">
        <v>-734533.61</v>
      </c>
      <c r="E491" s="17"/>
    </row>
    <row r="492" spans="1:5" ht="46.8" x14ac:dyDescent="0.3">
      <c r="A492" s="2" t="s">
        <v>939</v>
      </c>
      <c r="B492" s="3" t="s">
        <v>934</v>
      </c>
      <c r="C492" s="14">
        <v>-940489.8</v>
      </c>
      <c r="D492" s="14">
        <v>-940489.8</v>
      </c>
      <c r="E492" s="17">
        <f t="shared" si="8"/>
        <v>100</v>
      </c>
    </row>
    <row r="493" spans="1:5" ht="62.4" x14ac:dyDescent="0.3">
      <c r="A493" s="2" t="s">
        <v>940</v>
      </c>
      <c r="B493" s="3" t="s">
        <v>935</v>
      </c>
      <c r="C493" s="14">
        <v>-7224.42</v>
      </c>
      <c r="D493" s="14">
        <v>-7642.21</v>
      </c>
      <c r="E493" s="17">
        <f t="shared" si="8"/>
        <v>105.78302479645426</v>
      </c>
    </row>
    <row r="494" spans="1:5" ht="109.2" x14ac:dyDescent="0.3">
      <c r="A494" s="2" t="s">
        <v>941</v>
      </c>
      <c r="B494" s="3" t="s">
        <v>936</v>
      </c>
      <c r="C494" s="14">
        <v>-2170.9899999999998</v>
      </c>
      <c r="D494" s="14">
        <v>-2170.9899999999998</v>
      </c>
      <c r="E494" s="17">
        <f t="shared" si="8"/>
        <v>100</v>
      </c>
    </row>
    <row r="495" spans="1:5" ht="62.4" x14ac:dyDescent="0.3">
      <c r="A495" s="2" t="s">
        <v>991</v>
      </c>
      <c r="B495" s="3" t="s">
        <v>992</v>
      </c>
      <c r="C495" s="14">
        <v>0</v>
      </c>
      <c r="D495" s="14">
        <v>-115684.85</v>
      </c>
      <c r="E495" s="17"/>
    </row>
    <row r="496" spans="1:5" ht="54.6" customHeight="1" x14ac:dyDescent="0.3">
      <c r="A496" s="2" t="s">
        <v>942</v>
      </c>
      <c r="B496" s="3" t="s">
        <v>937</v>
      </c>
      <c r="C496" s="14">
        <v>0</v>
      </c>
      <c r="D496" s="14">
        <v>-2018.52</v>
      </c>
      <c r="E496" s="17"/>
    </row>
    <row r="497" spans="1:5" ht="65.400000000000006" customHeight="1" x14ac:dyDescent="0.3">
      <c r="A497" s="2" t="s">
        <v>943</v>
      </c>
      <c r="B497" s="3" t="s">
        <v>938</v>
      </c>
      <c r="C497" s="14">
        <v>0</v>
      </c>
      <c r="D497" s="14">
        <v>-633820</v>
      </c>
      <c r="E497" s="17"/>
    </row>
    <row r="498" spans="1:5" ht="109.2" x14ac:dyDescent="0.3">
      <c r="A498" s="2" t="s">
        <v>944</v>
      </c>
      <c r="B498" s="3" t="s">
        <v>945</v>
      </c>
      <c r="C498" s="14">
        <v>0</v>
      </c>
      <c r="D498" s="14">
        <v>-0.01</v>
      </c>
      <c r="E498" s="17"/>
    </row>
    <row r="499" spans="1:5" ht="156" x14ac:dyDescent="0.3">
      <c r="A499" s="2" t="s">
        <v>946</v>
      </c>
      <c r="B499" s="3" t="s">
        <v>947</v>
      </c>
      <c r="C499" s="14">
        <v>-7891392.46</v>
      </c>
      <c r="D499" s="14">
        <v>-7891392.46</v>
      </c>
      <c r="E499" s="17">
        <f t="shared" si="8"/>
        <v>100</v>
      </c>
    </row>
    <row r="500" spans="1:5" ht="93.6" x14ac:dyDescent="0.3">
      <c r="A500" s="2" t="s">
        <v>948</v>
      </c>
      <c r="B500" s="3" t="s">
        <v>949</v>
      </c>
      <c r="C500" s="14">
        <v>-17895.330000000002</v>
      </c>
      <c r="D500" s="14">
        <v>-123196.67</v>
      </c>
      <c r="E500" s="17">
        <f t="shared" si="8"/>
        <v>688.42916000990192</v>
      </c>
    </row>
    <row r="501" spans="1:5" ht="46.8" x14ac:dyDescent="0.3">
      <c r="A501" s="2" t="s">
        <v>442</v>
      </c>
      <c r="B501" s="15" t="s">
        <v>443</v>
      </c>
      <c r="C501" s="14">
        <v>0</v>
      </c>
      <c r="D501" s="14">
        <v>-3217278.32</v>
      </c>
      <c r="E501" s="17"/>
    </row>
    <row r="502" spans="1:5" ht="20.25" customHeight="1" x14ac:dyDescent="0.3">
      <c r="A502" s="23" t="s">
        <v>29</v>
      </c>
      <c r="B502" s="24"/>
      <c r="C502" s="13">
        <f>C8+C234</f>
        <v>86224831724.149994</v>
      </c>
      <c r="D502" s="13">
        <f>D8+D234</f>
        <v>47843585502.229996</v>
      </c>
      <c r="E502" s="18">
        <f t="shared" si="7"/>
        <v>55.487015220036525</v>
      </c>
    </row>
    <row r="505" spans="1:5" x14ac:dyDescent="0.3">
      <c r="D505" s="9"/>
    </row>
    <row r="506" spans="1:5" x14ac:dyDescent="0.3">
      <c r="B506" s="11"/>
      <c r="D506" s="6"/>
      <c r="E506" s="6"/>
    </row>
    <row r="510" spans="1:5" x14ac:dyDescent="0.3">
      <c r="B510" s="12"/>
      <c r="C510" s="5"/>
    </row>
    <row r="511" spans="1:5" x14ac:dyDescent="0.3">
      <c r="B511" s="12"/>
      <c r="C511" s="5"/>
    </row>
  </sheetData>
  <mergeCells count="7">
    <mergeCell ref="D4:E4"/>
    <mergeCell ref="A502:B502"/>
    <mergeCell ref="A6:E6"/>
    <mergeCell ref="A5:E5"/>
    <mergeCell ref="D1:E1"/>
    <mergeCell ref="D2:E2"/>
    <mergeCell ref="D3:E3"/>
  </mergeCells>
  <pageMargins left="0.39370078740157483" right="0.39370078740157483" top="0.31496062992125984" bottom="0.27559055118110237" header="0.15748031496062992" footer="0.15748031496062992"/>
  <pageSetup paperSize="9" scale="85" fitToHeight="0" orientation="landscape" r:id="rId1"/>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приложение</vt:lpstr>
      <vt:lpstr>приложение!Заголовки_для_печати</vt:lpstr>
      <vt:lpstr>приложение!Область_печати</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Соловьёва</dc:creator>
  <cp:lastModifiedBy>Давыдова</cp:lastModifiedBy>
  <cp:lastPrinted>2023-07-12T05:38:34Z</cp:lastPrinted>
  <dcterms:created xsi:type="dcterms:W3CDTF">2018-12-25T15:55:39Z</dcterms:created>
  <dcterms:modified xsi:type="dcterms:W3CDTF">2023-08-07T07:43:42Z</dcterms:modified>
</cp:coreProperties>
</file>